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35" activeTab="0"/>
  </bookViews>
  <sheets>
    <sheet name="Dochody zał. 1" sheetId="1" r:id="rId1"/>
    <sheet name="Dochody zał. 1a" sheetId="2" r:id="rId2"/>
    <sheet name="Dochody zał. 1b" sheetId="3" r:id="rId3"/>
    <sheet name="zał. 1c-wg zrodel" sheetId="4" r:id="rId4"/>
    <sheet name="Wydatki zał. 2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B" localSheetId="0" hidden="1">'[2]Inwestycje-zał.3'!#REF!</definedName>
    <definedName name="__123Graph_B" localSheetId="1" hidden="1">'[2]Inwestycje-zał.3'!#REF!</definedName>
    <definedName name="__123Graph_B" localSheetId="2" hidden="1">'[2]Inwestycje-zał.3'!#REF!</definedName>
    <definedName name="__123Graph_B" localSheetId="3" hidden="1">'[5]Inwestycje-zał.3'!#REF!</definedName>
    <definedName name="__123Graph_B" hidden="1">'[1]Inwestycje-zał.3'!#REF!</definedName>
    <definedName name="__123Graph_D" localSheetId="0" hidden="1">'[2]Inwestycje-zał.3'!#REF!</definedName>
    <definedName name="__123Graph_D" localSheetId="1" hidden="1">'[2]Inwestycje-zał.3'!#REF!</definedName>
    <definedName name="__123Graph_D" localSheetId="2" hidden="1">'[2]Inwestycje-zał.3'!#REF!</definedName>
    <definedName name="__123Graph_D" localSheetId="3" hidden="1">'[5]Inwestycje-zał.3'!#REF!</definedName>
    <definedName name="__123Graph_D" hidden="1">'[1]Inwestycje-zał.3'!#REF!</definedName>
    <definedName name="__123Graph_F" localSheetId="0" hidden="1">'[2]Inwestycje-zał.3'!#REF!</definedName>
    <definedName name="__123Graph_F" localSheetId="1" hidden="1">'[2]Inwestycje-zał.3'!#REF!</definedName>
    <definedName name="__123Graph_F" localSheetId="2" hidden="1">'[2]Inwestycje-zał.3'!#REF!</definedName>
    <definedName name="__123Graph_F" localSheetId="3" hidden="1">'[5]Inwestycje-zał.3'!#REF!</definedName>
    <definedName name="__123Graph_F" hidden="1">'[1]Inwestycje-zał.3'!#REF!</definedName>
    <definedName name="__123Graph_X" localSheetId="0" hidden="1">'[2]Inwestycje-zał.3'!#REF!</definedName>
    <definedName name="__123Graph_X" localSheetId="1" hidden="1">'[2]Inwestycje-zał.3'!#REF!</definedName>
    <definedName name="__123Graph_X" localSheetId="2" hidden="1">'[2]Inwestycje-zał.3'!#REF!</definedName>
    <definedName name="__123Graph_X" localSheetId="3" hidden="1">'[5]Inwestycje-zał.3'!#REF!</definedName>
    <definedName name="__123Graph_X" hidden="1">'[1]Inwestycje-zał.3'!#REF!</definedName>
    <definedName name="aa" hidden="1">'[6]Inwestycje-zał.3'!#REF!</definedName>
    <definedName name="aaa" hidden="1">'[3]Inwestycje-zał.3'!#REF!</definedName>
    <definedName name="abc" hidden="1">'[1]Inwestycje-zał.3'!#REF!</definedName>
    <definedName name="bb" hidden="1">'[1]Inwestycje-zał.3'!#REF!</definedName>
    <definedName name="kk" hidden="1">'[1]Inwestycje-zał.3'!#REF!</definedName>
    <definedName name="kkk" hidden="1">'[6]Inwestycje-zał.3'!#REF!</definedName>
    <definedName name="_xlnm.Print_Area" localSheetId="0">'Dochody zał. 1'!$A$1:$H$148</definedName>
    <definedName name="_xlnm.Print_Area" localSheetId="1">'Dochody zał. 1a'!$A$1:$H$125</definedName>
    <definedName name="_xlnm.Print_Area" localSheetId="2">'Dochody zał. 1b'!$A$1:$H$49</definedName>
    <definedName name="_xlnm.Print_Area" localSheetId="4">'Wydatki zał. 2'!$A$1:$M$680</definedName>
    <definedName name="_xlnm.Print_Area" localSheetId="3">'zał. 1c-wg zrodel'!$A$1:$H$43</definedName>
    <definedName name="planowanie" hidden="1">'[1]Inwestycje-zał.3'!#REF!</definedName>
    <definedName name="Sierpień" hidden="1">'[1]Inwestycje-zał.3'!#REF!</definedName>
    <definedName name="_xlnm.Print_Titles" localSheetId="0">'Dochody zał. 1'!$1:$2</definedName>
    <definedName name="_xlnm.Print_Titles" localSheetId="1">'Dochody zał. 1a'!$1:$2</definedName>
    <definedName name="_xlnm.Print_Titles" localSheetId="2">'Dochody zał. 1b'!$1:$2</definedName>
    <definedName name="_xlnm.Print_Titles" localSheetId="4">'Wydatki zał. 2'!$1:$5</definedName>
    <definedName name="_xlnm.Print_Titles" localSheetId="3">'zał. 1c-wg zrodel'!$1:$2</definedName>
    <definedName name="ww" hidden="1">'[1]Inwestycje-zał.3'!#REF!</definedName>
    <definedName name="xxx" hidden="1">'[1]Inwestycje-zał.3'!#REF!</definedName>
    <definedName name="xxxx" hidden="1">'[1]Inwestycje-zał.3'!#REF!</definedName>
    <definedName name="xxxxxxxx" hidden="1">'[1]Inwestycje-zał.3'!#REF!</definedName>
    <definedName name="xxxxxxxxxx" hidden="1">'[1]Inwestycje-zał.3'!#REF!</definedName>
    <definedName name="zlec." hidden="1">'[4]INWESTYCJE'!#REF!</definedName>
  </definedNames>
  <calcPr fullCalcOnLoad="1"/>
</workbook>
</file>

<file path=xl/sharedStrings.xml><?xml version="1.0" encoding="utf-8"?>
<sst xmlns="http://schemas.openxmlformats.org/spreadsheetml/2006/main" count="1268" uniqueCount="752">
  <si>
    <r>
      <t>Opolski Teatr Lalki i Aktora</t>
    </r>
    <r>
      <rPr>
        <i/>
        <sz val="10"/>
        <rFont val="Arial CE"/>
        <family val="2"/>
      </rPr>
      <t xml:space="preserve"> - dotacja</t>
    </r>
  </si>
  <si>
    <r>
      <t>Opolski Teatr Lalki i Aktora</t>
    </r>
    <r>
      <rPr>
        <i/>
        <sz val="10"/>
        <rFont val="Arial CE"/>
        <family val="2"/>
      </rPr>
      <t xml:space="preserve"> - dotacja na organizację XXII OFTL</t>
    </r>
  </si>
  <si>
    <t>Budowa budynku zaplecza technicznego z salą prób Opolskiego Teatru Lalki i Aktora im. A.Smolki, wraz z rozbiórką istniejącego budynku zaplecza technicznego w Opolu</t>
  </si>
  <si>
    <t>Utworzenie Narodowego Centrum Polskiej Piosenki w Opolu</t>
  </si>
  <si>
    <t>Zagospodarowanie terenu i przebudowa elewacji oraz remont wnętrza budynku Galerii Sztuki Współczesnej w Opolu ze szczególnym uwzględnieniem termoizolacyjności</t>
  </si>
  <si>
    <t>Galeria Sztuki Współczesnej - zakup oprogramowania</t>
  </si>
  <si>
    <t>Konkurs architektoniczny na projekt rozbudowy Galerii Sztuki Współczesnej</t>
  </si>
  <si>
    <r>
      <t>Miejska Biblioteka Publiczna</t>
    </r>
    <r>
      <rPr>
        <i/>
        <sz val="10"/>
        <rFont val="Arial CE"/>
        <family val="2"/>
      </rPr>
      <t xml:space="preserve"> - dotacja</t>
    </r>
  </si>
  <si>
    <t>Ochrona i konserwacja zabytków</t>
  </si>
  <si>
    <t>Remonty interwencyjne obiektów zabytkowych</t>
  </si>
  <si>
    <r>
      <t>Ogród Zoologiczny</t>
    </r>
    <r>
      <rPr>
        <i/>
        <sz val="10"/>
        <rFont val="Arial CE"/>
        <family val="2"/>
      </rPr>
      <t xml:space="preserve"> - wydatki bieżące</t>
    </r>
  </si>
  <si>
    <t>Ogród Zoologiczny - zakup ciągnika z przyczepą</t>
  </si>
  <si>
    <t>Ogród Zoologiczny - aktualizacja projektu technologicznego basenu
  dla fok wraz z kosztorysem</t>
  </si>
  <si>
    <t>Utworzenie azylu dla zwierząt w Ogrodzie Zoologicznym w Opolu</t>
  </si>
  <si>
    <t>Ogród Zoologiczny - remont komina i kotła wodnego kotłowni węglowej wraz z dokumentacją techniczną</t>
  </si>
  <si>
    <t>Kryta pływalnia "AKWARIUM" (przebudowa przyłącza wod.-kan.)</t>
  </si>
  <si>
    <t>Dofinansowanie kosztów działalności Warsztatów Terapii Zajęciowej</t>
  </si>
  <si>
    <t>Kontrakt nr 3: Budowa sieci kanalizacyjnej w miejscowościach: Wrzoski-Chróścina, Karczów, Chróścina-Mechnice, Dąbrowa-Ciepielowice, Sławice oraz w dzielnicach Opola: Półwieś, Bierkowice</t>
  </si>
  <si>
    <t>Kontrakt nr 4: Budowa sieci kanalizacyjnej w miejscowościach: Suchy Bór, Kępa, Luboszyce, Biadacz oraz w dzielnicach Opola: Groszowice, Malina, Gosławice, Nowa Wieś Królewska, Zakrzów-Wróblin; magistrali wodociągowej "Południe" w Opolu</t>
  </si>
  <si>
    <t>Kontrakt nr 2: Budowa sieci kanalizacyjnej w miejscowościach: Chrząstowice, Dębska Kuźnia, Przywory, Kąty Opolskie oraz w dzielnicy Opola: Grotowice; Kolektora ściekowego "K" w Opolu; ujęć wodnych i zbiorników retencyjnych na Stacji Uzdatniania Wody Grototowice</t>
  </si>
  <si>
    <t>Gospodarka odpadami</t>
  </si>
  <si>
    <t>Zakupy ławek i koszy na śmieci</t>
  </si>
  <si>
    <r>
      <t>Powiatowy Urząd Pracy</t>
    </r>
    <r>
      <rPr>
        <i/>
        <sz val="10"/>
        <rFont val="Arial CE"/>
        <family val="2"/>
      </rPr>
      <t xml:space="preserve"> - wydatki bieżące</t>
    </r>
  </si>
  <si>
    <t xml:space="preserve">Galeria Sztuki Współczesnej - modernizacja elewacji budynku </t>
  </si>
  <si>
    <t>Remont pomieszczeń szkółki żużlowej na stadionie miejskim przy ul.Wschodniej</t>
  </si>
  <si>
    <t>Remonty boisk sportowych</t>
  </si>
  <si>
    <r>
      <t>Środowiskowy Dom Samopomocy w Opolu przy ul.Mielęckiego 4a</t>
    </r>
    <r>
      <rPr>
        <i/>
        <sz val="10"/>
        <rFont val="Arial CE"/>
        <family val="2"/>
      </rPr>
      <t xml:space="preserve"> - wydatki na realizację zadań bieżących z zakresu administracji rządowej oraz innych zadań zleconych gminie (związkom gmin) ustawami</t>
    </r>
  </si>
  <si>
    <r>
      <t>Komenda Miejska Państwowej Straży Pożarnej</t>
    </r>
    <r>
      <rPr>
        <i/>
        <sz val="10"/>
        <rFont val="Arial CE"/>
        <family val="2"/>
      </rPr>
      <t xml:space="preserve"> - wydatki na zadania bieżące z zakresu administracji rządowej oraz inne zadania zlecone ustawami realizowane przez powiat</t>
    </r>
  </si>
  <si>
    <t>Budowa stadionu lekkoatletycznego w Opolu ul.Szarych Szeregów</t>
  </si>
  <si>
    <t>Sztuczne lodowisko "TOROPOL" - remont 2 szt. sprężarek chłodniczych</t>
  </si>
  <si>
    <t xml:space="preserve">Modernizacja stadionu żużlowego przy ul.Wschodniej - wieża sędziowska </t>
  </si>
  <si>
    <t>Przebudowa kąpieliska miejskiego wraz z małą architekturą i infrastrukturą w Opolu – Plac Róż</t>
  </si>
  <si>
    <t>Budowa boiska sportowo - rekreacyjnego wraz z zagospodarowaniem terenu na osiedlu Metalchem, ul.Złota</t>
  </si>
  <si>
    <t>Wykonanie sieci wodociągowej wraz z przyłączami na terenie rekreacyjnym w Opolu - Bierkowicach</t>
  </si>
  <si>
    <r>
      <t>Miejski Zarząd Obiektów Rekreacyjnych</t>
    </r>
    <r>
      <rPr>
        <i/>
        <sz val="10"/>
        <rFont val="Arial CE"/>
        <family val="2"/>
      </rPr>
      <t xml:space="preserve"> - dotacja</t>
    </r>
  </si>
  <si>
    <t>Budowa zespołu boisk do siatkówki plażowej na terenie akwenu Silesia</t>
  </si>
  <si>
    <t>Budowa zespołu boisk do siatkówki plażowej na terenie akwenu Silesia (zakupy inwestycyjne)</t>
  </si>
  <si>
    <t>Zagospodarowanie terenu akwenu „Bolko I”</t>
  </si>
  <si>
    <t>PRZYCHODY ZWIĄZANE Z FINANSOWANIEM I ROZDYSPONOWANIEM NADWYŻKI BUDŻETOWEJ ORAZ Z PRYWATYZACJĄ MIENIA SKARBU PAŃSTWA I MAJĄTKU JEDNOSTEK SAMORZĄDU TERYTORIALNEGO</t>
  </si>
  <si>
    <t>Pożyczki krajowe</t>
  </si>
  <si>
    <t>Podatek od czynności cywilnoprawnych</t>
  </si>
  <si>
    <t>Część oświatowa subwencji ogólnej</t>
  </si>
  <si>
    <t xml:space="preserve">Lp. </t>
  </si>
  <si>
    <t>Dotacje celowe otrzymane z budżetu państwa na realizację inwestycji i zakupów inwestycyjnych własnych powiatu</t>
  </si>
  <si>
    <t>Rozdział</t>
  </si>
  <si>
    <t>z tego</t>
  </si>
  <si>
    <t>Wydatki bieżące</t>
  </si>
  <si>
    <t>w tym</t>
  </si>
  <si>
    <t>Wynagrodzenia i pochodne</t>
  </si>
  <si>
    <t>01008</t>
  </si>
  <si>
    <t>01030</t>
  </si>
  <si>
    <t>01095</t>
  </si>
  <si>
    <t>Pozostała działalność</t>
  </si>
  <si>
    <t>02001</t>
  </si>
  <si>
    <t>Gospodarka leśna</t>
  </si>
  <si>
    <t xml:space="preserve">Lokalny transport zbiorowy </t>
  </si>
  <si>
    <t>Drogi publiczne w miastach na prawach powiatu</t>
  </si>
  <si>
    <t xml:space="preserve">Drogi publiczne gminne </t>
  </si>
  <si>
    <t xml:space="preserve">GOSPODARKA MIESZKANIOWA </t>
  </si>
  <si>
    <t>Zakłady gospodarki mieszkaniowej</t>
  </si>
  <si>
    <t>Różne jednostki obsługi gospodarki mieszkaniowej</t>
  </si>
  <si>
    <t>Gospodarka gruntami i nieruchomościami</t>
  </si>
  <si>
    <t>Plany zagospodarowania przestrzennego</t>
  </si>
  <si>
    <t>Prace geodezyjne i kartograficzne (nieinwestycyjne)</t>
  </si>
  <si>
    <t>Nadzór budowlany</t>
  </si>
  <si>
    <t>Cmentarze</t>
  </si>
  <si>
    <t xml:space="preserve">ADMINISTRACJA PUBLICZNA </t>
  </si>
  <si>
    <t>Urzędy wojewódzkie</t>
  </si>
  <si>
    <t xml:space="preserve">Starostwa powiatowe </t>
  </si>
  <si>
    <t xml:space="preserve">Rady gmin (miast i miast na prawach powiatu) </t>
  </si>
  <si>
    <t xml:space="preserve">Urzędy gmin (miast i miast na prawach powiatu) </t>
  </si>
  <si>
    <t>Komisje poborowe</t>
  </si>
  <si>
    <t>Pobór podatków, opłat i niepodatkowych należności budżetowych</t>
  </si>
  <si>
    <t>Komendy powiatowe Policji</t>
  </si>
  <si>
    <t>Komendy powiatowe Państwowej Straży Pożarnej</t>
  </si>
  <si>
    <t>Ochotnicze straże pożarne</t>
  </si>
  <si>
    <t>Obrona cywilna</t>
  </si>
  <si>
    <t xml:space="preserve">Straż Miejska </t>
  </si>
  <si>
    <t xml:space="preserve">OBSŁUGA DŁUGU PUBLICZNEGO </t>
  </si>
  <si>
    <t xml:space="preserve">Obsługa papierów wartościowych, kredytów i pożyczek jednostek samorządu terytorialnego </t>
  </si>
  <si>
    <t>Rezerwy ogólne i celowe</t>
  </si>
  <si>
    <t>Rezerwa ogólna</t>
  </si>
  <si>
    <t>Rezerwa celowa</t>
  </si>
  <si>
    <t xml:space="preserve">OŚWIATA I WYCHOWANIE </t>
  </si>
  <si>
    <t>Szkoły podstawowe</t>
  </si>
  <si>
    <t>Publiczna Szkoła Podstawowa Nr 1</t>
  </si>
  <si>
    <t>Publiczna Szkoła Podstawowa Nr 2</t>
  </si>
  <si>
    <t>Publiczna Szkoła Podstawowa Nr 5</t>
  </si>
  <si>
    <t>Publiczna Szkoła Podstawowa Nr 7</t>
  </si>
  <si>
    <t>Publiczna Szkoła Podstawowa Nr 8</t>
  </si>
  <si>
    <t>Publiczna Szkoła Podstawowa Nr 9</t>
  </si>
  <si>
    <t>Publiczna Szkoła Podstawowa Nr 10</t>
  </si>
  <si>
    <t>Publiczna Szkoła Podstawowa Nr 11</t>
  </si>
  <si>
    <t>Publiczna Szkoła Podstawowa Nr 14</t>
  </si>
  <si>
    <t>Publiczna Szkoła Podstawowa Nr 15</t>
  </si>
  <si>
    <t>Publiczna Szkoła Podstawowa Nr 16</t>
  </si>
  <si>
    <t>Publiczna Szkoła Podstawowa Nr 20</t>
  </si>
  <si>
    <t>Publiczna Szkoła Podstawowa Nr 21</t>
  </si>
  <si>
    <t>Publiczna Szkoła Podstawowa Nr 24</t>
  </si>
  <si>
    <t>Publiczna Szkoła Podstawowa Nr 25</t>
  </si>
  <si>
    <t>Publiczna Szkoła Podstawowa Nr 26</t>
  </si>
  <si>
    <t>Publiczna Szkoła Podstawowa Nr 29</t>
  </si>
  <si>
    <t>Szkoły podstawowe specjalne</t>
  </si>
  <si>
    <t>Zespół Szkół Specjalnych - Publiczna Szkoła Podstawowa Nr 13</t>
  </si>
  <si>
    <t>Publiczna Szkoła Podstawowa w Pogotowiu Opiekuńczym</t>
  </si>
  <si>
    <t>Przedszkole Publiczne Nr 4</t>
  </si>
  <si>
    <t>Przedszkole Publiczne Nr 5</t>
  </si>
  <si>
    <t>Przedszkole Publiczne Nr 6</t>
  </si>
  <si>
    <t>Przedszkole Publiczne Nr 14</t>
  </si>
  <si>
    <t>Przedszkole Publiczne Nr 16</t>
  </si>
  <si>
    <t>Przedszkole Publiczne Nr 20</t>
  </si>
  <si>
    <t>Przedszkole Publiczne Nr 21</t>
  </si>
  <si>
    <t>Przedszkole Publiczne Nr 23</t>
  </si>
  <si>
    <t>Przedszkole Publiczne Nr 24</t>
  </si>
  <si>
    <t>Przedszkole Publiczne Nr 26</t>
  </si>
  <si>
    <t>Przedszkole Publiczne Nr 28</t>
  </si>
  <si>
    <t>Przedszkole Publiczne Nr 29</t>
  </si>
  <si>
    <t>Przedszkole Publiczne Nr 30</t>
  </si>
  <si>
    <t>Przedszkole Publiczne Nr 42</t>
  </si>
  <si>
    <t>Przedszkole Publiczne Nr 43</t>
  </si>
  <si>
    <t>Przedszkole Publiczne Nr 44</t>
  </si>
  <si>
    <t>Przedszkole Publiczne Nr 51</t>
  </si>
  <si>
    <t>Przedszkole Publiczne Nr 55</t>
  </si>
  <si>
    <t>Gimnazja</t>
  </si>
  <si>
    <t>Publiczne Gimnazjum Nr 1</t>
  </si>
  <si>
    <t>Publiczne Gimnazjum Nr 2</t>
  </si>
  <si>
    <t>Publiczne Gimnazjum Nr 3</t>
  </si>
  <si>
    <t>Publiczne Gimnazjum Nr 4</t>
  </si>
  <si>
    <t>Publiczne Gimnazjum Nr 5</t>
  </si>
  <si>
    <t>Publiczne Gimnazjum Nr 6</t>
  </si>
  <si>
    <t>Publiczne Gimnazjum Nr 7</t>
  </si>
  <si>
    <t>Publiczne Gimnazjum Nr 8</t>
  </si>
  <si>
    <t>Zespół Szkół im. Prymasa Tysiąclecia -Gimnazjum dla Dorosłych</t>
  </si>
  <si>
    <t>Niepubliczne Gimnazja - dotacje</t>
  </si>
  <si>
    <t>Gimnazja specjalne</t>
  </si>
  <si>
    <t>Zespół Szkół Specjalnych - Publiczne Gimnazjum Specjalne</t>
  </si>
  <si>
    <t>Dowożenie uczniów do szkół</t>
  </si>
  <si>
    <t xml:space="preserve">Licea ogólnokształcące </t>
  </si>
  <si>
    <t>Licea ogólnokształcące niepubliczne - dotacje</t>
  </si>
  <si>
    <t>Szkoły zawodowe</t>
  </si>
  <si>
    <t>Zespół Szkół Elektrycznych</t>
  </si>
  <si>
    <t>Zespół Szkół Mechanicznych</t>
  </si>
  <si>
    <t>Zespół Szkół Ekonomicznych</t>
  </si>
  <si>
    <t>0580</t>
  </si>
  <si>
    <t>Grzywny i inne kary pieniężne od osób prawnych i innych jednostek organizacyjnych</t>
  </si>
  <si>
    <t>Zespół Szkół Technicznych i Ogólnokształcących</t>
  </si>
  <si>
    <t>Zespół Szkół Zawodowych Nr 4</t>
  </si>
  <si>
    <t>Zespół Szkół im.Prymasa Tysiąclecia</t>
  </si>
  <si>
    <t>Zespół Szkół Budowlanych</t>
  </si>
  <si>
    <t>ZSZ WZDZ - publiczna - dotacja</t>
  </si>
  <si>
    <t>Szkoły artystyczne</t>
  </si>
  <si>
    <t xml:space="preserve">Szkoły zawodowe specjalne </t>
  </si>
  <si>
    <t>Komisje egzaminacyjne</t>
  </si>
  <si>
    <t>Lecznictwo ambulatoryjne</t>
  </si>
  <si>
    <t>Przeciwdziałanie alkoholizmowi</t>
  </si>
  <si>
    <t>Składki na ubezpieczenie zdrowotne oraz świadczenia dla osób nie objętych obowiązkiem ubezpieczenia zdrowotnego</t>
  </si>
  <si>
    <t xml:space="preserve">Placówki opiekuńczo-wychowawcze </t>
  </si>
  <si>
    <t xml:space="preserve">Domy pomocy społecznej </t>
  </si>
  <si>
    <t>Ośrodki wsparcia</t>
  </si>
  <si>
    <t>Rodziny zastępcze</t>
  </si>
  <si>
    <t>Żłobki</t>
  </si>
  <si>
    <t>Dodatki mieszkaniowe</t>
  </si>
  <si>
    <t>Powiatowe centra pomocy rodzinie</t>
  </si>
  <si>
    <t xml:space="preserve">Ośrodki pomocy społecznej </t>
  </si>
  <si>
    <t>Jednostki specjalistycznego poradnictwa, mieszkania chronione i ośrodki  interwencji kryzysowej</t>
  </si>
  <si>
    <t>Fundusz Pracy</t>
  </si>
  <si>
    <t>Ośrodki adopcyjno-opiekuńcze</t>
  </si>
  <si>
    <t>Powiatowe urzędy pracy</t>
  </si>
  <si>
    <t xml:space="preserve">Pozostała działalność </t>
  </si>
  <si>
    <t>Przeciwdziałanie narkomanii</t>
  </si>
  <si>
    <t>Świetlice szkolne</t>
  </si>
  <si>
    <t>Przedszkola</t>
  </si>
  <si>
    <t>Przedszkole Publiczne Nr 2</t>
  </si>
  <si>
    <t>Przedszkole Publiczne Nr 3</t>
  </si>
  <si>
    <t>Przedszkole Publiczne Nr 8</t>
  </si>
  <si>
    <t>Przedszkole Publiczne Nr 22</t>
  </si>
  <si>
    <t>Przedszkole Publiczne Nr 25</t>
  </si>
  <si>
    <t xml:space="preserve"> </t>
  </si>
  <si>
    <t>Przedszkole Publiczne Nr 33</t>
  </si>
  <si>
    <t>Przedszkole Publiczne Nr 38</t>
  </si>
  <si>
    <t>Przedszkole Publiczne Nr 46</t>
  </si>
  <si>
    <t>Przedszkole Publiczne Nr 54</t>
  </si>
  <si>
    <t>Przedszkole Publiczne Nr 56</t>
  </si>
  <si>
    <t>Przedszkola niepubliczne - dotacje</t>
  </si>
  <si>
    <t>Przedszkola specjalne</t>
  </si>
  <si>
    <t>Przedszkole Publiczne Nr 53</t>
  </si>
  <si>
    <t>Placówki wychowania pozaszkolnego</t>
  </si>
  <si>
    <t xml:space="preserve">Międzyszkolny Ośrodek Sportowy  </t>
  </si>
  <si>
    <t>Młodzieżowy Dom Kultury</t>
  </si>
  <si>
    <t>Szkolny Ośrodek Sportowo - Wypoczynkowy - Zieleniec</t>
  </si>
  <si>
    <t>Państwowe Ognisko Plastyczne - dotacja</t>
  </si>
  <si>
    <t>Internaty i bursy szkolne</t>
  </si>
  <si>
    <t>Internat Zespołu Szkół Mechanicznych</t>
  </si>
  <si>
    <t>Bursa Szkół Pomaturalnych</t>
  </si>
  <si>
    <t>Internat przy WZDZ Opole - dotacja</t>
  </si>
  <si>
    <t>Pomoc materialna dla uczniów</t>
  </si>
  <si>
    <t>Szkolne schroniska młodzieżowe</t>
  </si>
  <si>
    <t>Oczyszczanie miast i wsi</t>
  </si>
  <si>
    <t xml:space="preserve">Utrzymanie zieleni w miastach i gminach </t>
  </si>
  <si>
    <t xml:space="preserve">Schroniska dla zwierząt </t>
  </si>
  <si>
    <t>Oświetlenie ulic, placów i dróg</t>
  </si>
  <si>
    <t>Zakłady gospodarki komunalnej</t>
  </si>
  <si>
    <t xml:space="preserve">KULTURA I OCHRONA DZIEDZICTWA NARODOWEGO </t>
  </si>
  <si>
    <t>Teatry dramatyczne i lalkowe</t>
  </si>
  <si>
    <t xml:space="preserve">Domy i ośrodki kultury, świetlice i kluby </t>
  </si>
  <si>
    <t>Zespół Pieśni i Tańca "Opole"</t>
  </si>
  <si>
    <t xml:space="preserve">Galerie i biura wystaw artystycznych </t>
  </si>
  <si>
    <t>Biblioteki</t>
  </si>
  <si>
    <t>Ogrody botaniczne i zoologiczne</t>
  </si>
  <si>
    <t>Zadania ratownictwa górskiego i wodnego</t>
  </si>
  <si>
    <t>Instytucje kultury fizycznej</t>
  </si>
  <si>
    <t>OGÓŁEM WYDATKI</t>
  </si>
  <si>
    <t>ROZCHODY</t>
  </si>
  <si>
    <t>Spłaty otrzymanych krajowych pożyczek i kredytów</t>
  </si>
  <si>
    <t>Składki na ubezpieczenie zdrowotne opłacane za osoby pobierające niektóre świadczenia z pomocy społecznej</t>
  </si>
  <si>
    <t>Zespół Państwowych Placówek Kształcenia Plastycznego</t>
  </si>
  <si>
    <t>Odszkodowania z tytułu wypadków przy pracy</t>
  </si>
  <si>
    <t>Rezerwaty i pomniki przyrody</t>
  </si>
  <si>
    <t xml:space="preserve">Remonty, modernizacje i utrzymanie dróg </t>
  </si>
  <si>
    <t>Eksploatacja kanalizacji deszczowej</t>
  </si>
  <si>
    <t>Eksploatacja rowów komunalnych</t>
  </si>
  <si>
    <t>Koszty eksmisji</t>
  </si>
  <si>
    <t>Opracowania projektowe</t>
  </si>
  <si>
    <t>Utrzymanie cmentarzy</t>
  </si>
  <si>
    <t>L.p.</t>
  </si>
  <si>
    <t>Prowizje z tytułu opłaty targowej</t>
  </si>
  <si>
    <t>Obsługa Urzędu Miasta</t>
  </si>
  <si>
    <t xml:space="preserve">Promocja miasta </t>
  </si>
  <si>
    <t>Utrzymanie posterunku w rewirze dzielnicowych - ZWM III KP</t>
  </si>
  <si>
    <t xml:space="preserve">Odsetki od zaciągniętych kredytów i pożyczek </t>
  </si>
  <si>
    <t>Dodatki motywacyjne dla dyrektorów szkół</t>
  </si>
  <si>
    <t>Odszkodowania z tytułu chorób zawodowych nauczycieli</t>
  </si>
  <si>
    <t>Fundusz nagród do dyspozycji Prezydenta</t>
  </si>
  <si>
    <t>Kontakty zagraniczne placówek oświatowych</t>
  </si>
  <si>
    <t>Szkolne Schronisko Młodzieżowe</t>
  </si>
  <si>
    <t>Awanse zawodowe nauczycieli</t>
  </si>
  <si>
    <t>Izby rolnicze</t>
  </si>
  <si>
    <t>Plan na                    31.12.2005 r.</t>
  </si>
  <si>
    <t>Wykonanie za 2005 r.</t>
  </si>
  <si>
    <t>Opłata administracyjna</t>
  </si>
  <si>
    <t>dofinansowanie UE na realizację Programu ISPA</t>
  </si>
  <si>
    <t>udziały gmin w realizacji zadań z Programu ISPA</t>
  </si>
  <si>
    <t>Pożyczki krajowe (pożyczki na prefinansowanie wydatków z funduszy UE)</t>
  </si>
  <si>
    <t>Zakup sprzętu dla szkół na potrzeby przygotowania uczniów do nowego egzaminu potwierdzającego kwalifikacje zawodowe</t>
  </si>
  <si>
    <t>Opracowanie programu rozwoju oświaty w Opolu wg procedury POST</t>
  </si>
  <si>
    <t>Fundusz Stypendialny Prezydenta dla uczniów za osiągnięcia w nauce</t>
  </si>
  <si>
    <t>Jednostki pomocnicze szkolnictwa</t>
  </si>
  <si>
    <t>Zespół Placówek Specjalnych ZOZ</t>
  </si>
  <si>
    <t>Nadwyżka z lat ubiegłych</t>
  </si>
  <si>
    <t xml:space="preserve">Usługi opiekuńcze i specjalistyczne usługi opiekuńcze </t>
  </si>
  <si>
    <t>ŚRODKI DO DYSPOZYCJI</t>
  </si>
  <si>
    <t>Zasiłki i pomoc w naturze oraz składki na ubezpieczenia społeczne</t>
  </si>
  <si>
    <t>Dotacja</t>
  </si>
  <si>
    <t>Dotacje celowe otrzymane z budżetu państwa na zadania bieżące realizowane przez powiat na podstawie porozumień z organami administracji rządowej</t>
  </si>
  <si>
    <t>Doskonalenie zawodowe nauczycieli</t>
  </si>
  <si>
    <t>Państwowy Fundusz Rehabilitacji Osób Niepełnosprawnych</t>
  </si>
  <si>
    <t>URZĘDY NACZELNYCH ORGANÓW WŁADZY PAŃSTWOWEJ, KONTROLI I OCHRONY PRAWA ORAZ SĄDOWNICTWA</t>
  </si>
  <si>
    <t>Ośrodki szkolenia, dokształcania i doskonalenia kadr</t>
  </si>
  <si>
    <t>Urzędy naczelnych organów władzy państwowej, kontroli i ochrony prawa</t>
  </si>
  <si>
    <t xml:space="preserve">Przychody z zaciągniętych pożyczek i kredytów na rynku krajowym </t>
  </si>
  <si>
    <t>Niepubliczne szkoły podstawowe - dotacje</t>
  </si>
  <si>
    <t>Usuwanie skutków klęsk żywiołowych</t>
  </si>
  <si>
    <t>Centra kształcenia ustawicznego i praktycznego oraz ośrodki dokształcania zawodowego</t>
  </si>
  <si>
    <t>Przedszkole Publiczne Nr 37</t>
  </si>
  <si>
    <t>Zespół Szkół Ogólnokształcących - Publiczne Gimnazjum Nr 9</t>
  </si>
  <si>
    <t>Publiczne Liceum Ogólnokształcące Nr I</t>
  </si>
  <si>
    <t>Publiczne Liceum Ogólnokształcące Nr II</t>
  </si>
  <si>
    <t>Zespół Szkół Ogólnokształcących - Publiczne Liceum Ogólnokształcące Nr III</t>
  </si>
  <si>
    <r>
      <t>Środowiskowy Dom Samopomocy</t>
    </r>
    <r>
      <rPr>
        <i/>
        <sz val="10"/>
        <rFont val="Arial CE"/>
        <family val="2"/>
      </rPr>
      <t xml:space="preserve"> -</t>
    </r>
    <r>
      <rPr>
        <b/>
        <i/>
        <sz val="10"/>
        <rFont val="Arial CE"/>
        <family val="2"/>
      </rPr>
      <t xml:space="preserve"> </t>
    </r>
    <r>
      <rPr>
        <i/>
        <sz val="10"/>
        <rFont val="Arial CE"/>
        <family val="2"/>
      </rPr>
      <t xml:space="preserve">wydatki bieżące </t>
    </r>
  </si>
  <si>
    <r>
      <t>Środowiskowy Dom Samopomocy w Opolu przy ul.Stoińskiego 8</t>
    </r>
    <r>
      <rPr>
        <i/>
        <sz val="10"/>
        <rFont val="Arial CE"/>
        <family val="2"/>
      </rPr>
      <t xml:space="preserve"> - wydatki na realizację zadań bieżących z zakresu administracji rządowej oraz innych zadań zleconych gminie (związkom gmin) ustawami</t>
    </r>
  </si>
  <si>
    <r>
      <t>Dom Pomocy Społecznej w Opolu, ul.Szpitalna 17</t>
    </r>
    <r>
      <rPr>
        <i/>
        <sz val="10"/>
        <rFont val="Arial CE"/>
        <family val="2"/>
      </rPr>
      <t xml:space="preserve"> - wydatki na realizację bieżących zadań własnych powiatu</t>
    </r>
  </si>
  <si>
    <r>
      <t>Dom Pomocy Społecznej dla Kombatantów</t>
    </r>
    <r>
      <rPr>
        <i/>
        <sz val="10"/>
        <rFont val="Arial CE"/>
        <family val="2"/>
      </rPr>
      <t xml:space="preserve"> - wydatki bieżące</t>
    </r>
  </si>
  <si>
    <r>
      <t>Dom Pomocy Społecznej dla Kombatantów</t>
    </r>
    <r>
      <rPr>
        <i/>
        <sz val="10"/>
        <rFont val="Arial CE"/>
        <family val="2"/>
      </rPr>
      <t xml:space="preserve"> - wydatki na realizację bieżących zadań własnych powiatu</t>
    </r>
  </si>
  <si>
    <r>
      <t>Dom Dziennego Pobytu</t>
    </r>
    <r>
      <rPr>
        <i/>
        <sz val="10"/>
        <rFont val="Arial CE"/>
        <family val="2"/>
      </rPr>
      <t xml:space="preserve"> - wydatki bieżące</t>
    </r>
  </si>
  <si>
    <r>
      <t>Żłobek nr 2</t>
    </r>
    <r>
      <rPr>
        <i/>
        <sz val="10"/>
        <rFont val="Arial CE"/>
        <family val="2"/>
      </rPr>
      <t xml:space="preserve"> - wydatki bieżące</t>
    </r>
  </si>
  <si>
    <r>
      <t>Żłobek nr 4</t>
    </r>
    <r>
      <rPr>
        <i/>
        <sz val="10"/>
        <rFont val="Arial CE"/>
        <family val="2"/>
      </rPr>
      <t xml:space="preserve"> - wydatki bieżące</t>
    </r>
  </si>
  <si>
    <r>
      <t>Żłobek nr 9</t>
    </r>
    <r>
      <rPr>
        <i/>
        <sz val="10"/>
        <rFont val="Arial CE"/>
        <family val="2"/>
      </rPr>
      <t xml:space="preserve"> - wydatki bieżące</t>
    </r>
  </si>
  <si>
    <r>
      <t>Żłobek - Pomnik Matki Polki</t>
    </r>
    <r>
      <rPr>
        <i/>
        <sz val="10"/>
        <rFont val="Arial CE"/>
        <family val="2"/>
      </rPr>
      <t xml:space="preserve"> - wydatki bieżące</t>
    </r>
  </si>
  <si>
    <r>
      <t>Miejski Ośrodek Kultury</t>
    </r>
    <r>
      <rPr>
        <i/>
        <sz val="10"/>
        <rFont val="Arial CE"/>
        <family val="2"/>
      </rPr>
      <t xml:space="preserve"> - dotacja </t>
    </r>
  </si>
  <si>
    <r>
      <t>Galeria Sztuki Współczesnej</t>
    </r>
    <r>
      <rPr>
        <i/>
        <sz val="10"/>
        <rFont val="Arial CE"/>
        <family val="2"/>
      </rPr>
      <t xml:space="preserve"> - dotacja</t>
    </r>
  </si>
  <si>
    <t>Zespół Szkół Technicznych i Ogólnokształcących - Publiczne Liceum Ogólnokształcące Nr IV</t>
  </si>
  <si>
    <t>Zespół Szkół im. Prymasa Tysiąclecia - Publiczne Liceum Ogólnokształcące Nr V</t>
  </si>
  <si>
    <t>Publiczne Liceum Ogólnokształcące Nr VI</t>
  </si>
  <si>
    <t>Dokształcanie i doskonalenie nauczycieli</t>
  </si>
  <si>
    <t>Przychody z tytułu innych rozliczeń krajowych</t>
  </si>
  <si>
    <t>%                   9:6</t>
  </si>
  <si>
    <t>§                      6:5</t>
  </si>
  <si>
    <t>%                         6:5</t>
  </si>
  <si>
    <t>Podatek od działalności gospodarczej osób fizycznych, opłacany w formie karty podatkowej</t>
  </si>
  <si>
    <t>Melioracje wodne</t>
  </si>
  <si>
    <t xml:space="preserve">Drogi wewnętrzne </t>
  </si>
  <si>
    <t>Towarzystwa budownictwa społecznego</t>
  </si>
  <si>
    <t>Opolskie Towarzystwo Budownictwa Społecznego Sp. z o.o.</t>
  </si>
  <si>
    <t>Remont mostu Piastowskiego</t>
  </si>
  <si>
    <t>Administrowanie strefą płatnego parkowania</t>
  </si>
  <si>
    <t>TURYSTYKA</t>
  </si>
  <si>
    <t>Ośrodki informacji turystycznej</t>
  </si>
  <si>
    <t>Rozbiórka budynków mieszkalnych i gospodarczych</t>
  </si>
  <si>
    <t>Rejon I - koszty zarządzania - Spółka "Turhand-Ret"</t>
  </si>
  <si>
    <t>Rejon I - koszty eksploatacji - Spółka "Turhand-Ret"</t>
  </si>
  <si>
    <t>Rejon I - koszty remontów bieżących - Spółka "Turhand-Ret"</t>
  </si>
  <si>
    <t>Rejon II - koszty zarządzania - Spółka "Turhand-Ret"</t>
  </si>
  <si>
    <t>Rejon II - koszty eksploatacji - Spółka "Turhand-Ret"</t>
  </si>
  <si>
    <t>Rejon II - koszty remontów bieżących - Spółka "Turhand-Ret"</t>
  </si>
  <si>
    <t>Rejon III - koszty zarządzania - Spółka "Feroma"</t>
  </si>
  <si>
    <t>Rejon III - koszty eksploatacji - Spółka "Feroma"</t>
  </si>
  <si>
    <t>Rejon III - koszty remontów bieżących - Spółka "Feroma"</t>
  </si>
  <si>
    <t>Remonty mieszkań komunalnych</t>
  </si>
  <si>
    <t>Wykup gruntów na potrzeby realizacji projektu ISPA</t>
  </si>
  <si>
    <t>Zwrot kaucji mieszkaniowych</t>
  </si>
  <si>
    <t>Administrowanie cmentarzami komunalnymi</t>
  </si>
  <si>
    <t>DOCHODY OD OSÓB PRAWNYCH, OD OSÓB FIZYCZNYCH I OD INNYCH JEDNOSTEK NIE POSIADAJĄCYCH OSOBOWOŚCI PRAWNEJ ORAZ WYDATKI ZWIĄZANE Z ICH POBOREM</t>
  </si>
  <si>
    <t>PSP Nr 2 - remont sali gimnastycznej</t>
  </si>
  <si>
    <t>Zespół Szkolno - Przedszkolny Nr 1 - Publiczna Szkoła Podstawowa Nr 28</t>
  </si>
  <si>
    <t>Niepubliczne szkoły zawodowe - dotacje</t>
  </si>
  <si>
    <t>Fundusz świadczeń socjalnych dla nauczycieli emerytów i rencistów</t>
  </si>
  <si>
    <t>Ratownictwo medyczne</t>
  </si>
  <si>
    <t>Programy polityki zdrowotnej</t>
  </si>
  <si>
    <t>POMOC SPOŁECZNA</t>
  </si>
  <si>
    <t>Ośrodek Readaptacji Społecznej "Szansa"</t>
  </si>
  <si>
    <t>POZOSTAŁE ZADANIA W ZAKRESIE POLITYKI SPOŁECZNEJ</t>
  </si>
  <si>
    <t>Zespoły do spraw orzekania o niepełnosprawności</t>
  </si>
  <si>
    <t>Selektywna zbiórka i utylizacja odpadów</t>
  </si>
  <si>
    <t>Utrzymanie terenów zieleni na Wyspie Bolko i w parku ZWM</t>
  </si>
  <si>
    <t>Utrzymanie szaletów</t>
  </si>
  <si>
    <t>Administrowanie terenem po rekultywacji składowiska odpadów przy Al.Przyjaźni</t>
  </si>
  <si>
    <t>Remont kanalizacji deszczowej</t>
  </si>
  <si>
    <t>VII</t>
  </si>
  <si>
    <t xml:space="preserve">DOTACJE CELOWE NA ZADANIA ZLECONE </t>
  </si>
  <si>
    <t>DOTACJE CELOWE NA ZADANIA REALIZOWANE NA PODSTAWIE POROZUMIEŃ</t>
  </si>
  <si>
    <t>Część równoważąca subwencji ogólnej</t>
  </si>
  <si>
    <t xml:space="preserve">Wpłaty z tytułu odpłatnego nabycia prawa własności oraz prawa użytkowania wieczystego nieruchomości </t>
  </si>
  <si>
    <t xml:space="preserve">Pozostałe odsetki </t>
  </si>
  <si>
    <t>Podatek dochodowy od osób fizycznych</t>
  </si>
  <si>
    <t>Podatek dochodowy od osób prawnych</t>
  </si>
  <si>
    <t>0450</t>
  </si>
  <si>
    <t>Wpływy z opłaty administracyjnej za czynności urzędowe</t>
  </si>
  <si>
    <t>Dotacje otrzymane z funduszy celowych na realizację zadań bieżących jednostek sektora finansów publicznych</t>
  </si>
  <si>
    <t xml:space="preserve">SZKOLNICTWO WYŻSZE </t>
  </si>
  <si>
    <t>Dotacja celowa otrzymana przez jednostkę samorządu terytorialnego od innej jednostki samorządu terytorialnego będącej instytucją wdrażającą na zadania bieżące realizowane na podstawie porozumień (umów)</t>
  </si>
  <si>
    <t>Dotacje celowe otrzymane z powiatu na zadania bieżące realizowane na podstawie porozumień (umów) między jednostkami samorządu terytorialnego</t>
  </si>
  <si>
    <t>Dotacje celowe otrzymane z budżetu państwa na inwestycje i zakupy inwestycyjne z zakresu administracji rządowej oraz innych zadań zleconych gminom ustawami</t>
  </si>
  <si>
    <t>Wpływy z tytułu pomocy finansowej udzielanej między jednostkami samorządu terytorialnego na dofinansowanie własnych zadań bieżących</t>
  </si>
  <si>
    <t>Dotacje celowe otrzymane od samorządu województwa na zadania bieżące realizowane na podstawie porozumień (umów) między jednostkami samorządu terytorialnego</t>
  </si>
  <si>
    <t>Dotacje otrzymane z funduszy celowych na finansowanie lub dofinansowanie kosztów realizacji inwestycji i zakupów inwestycyjnych jednostek sektora finansów publicznych, w dotacja z Narodowego Funduszu Ochrony Środowiska i Gospodarki Wodnej w Warszawie</t>
  </si>
  <si>
    <t xml:space="preserve">Przychody z zaciągniętych pożyczek i kredytów na rynku krajowym (pożyczki na prefinansowanie wydatków z funduszy UE) </t>
  </si>
  <si>
    <t>Nadwyżki z lat ubiegłych</t>
  </si>
  <si>
    <t>Plan na 31.12.2005 r.</t>
  </si>
  <si>
    <t>Wykonanie             za 2005 r.</t>
  </si>
  <si>
    <t>Struktura wykonania za 2005 r.</t>
  </si>
  <si>
    <t>Plan wg uchwały RM Nr XL/413/04 z dnia 16.12.2004r.</t>
  </si>
  <si>
    <t>Pozostałe instytucje kultury</t>
  </si>
  <si>
    <t>Zobowiązania Estrady Opolskiej</t>
  </si>
  <si>
    <t>Zagospodarowanie terenów akwenów Silesia i Malina</t>
  </si>
  <si>
    <t>§ 992</t>
  </si>
  <si>
    <t>0690</t>
  </si>
  <si>
    <t>0470</t>
  </si>
  <si>
    <t>0750</t>
  </si>
  <si>
    <t>0760</t>
  </si>
  <si>
    <t>0770</t>
  </si>
  <si>
    <t>0910</t>
  </si>
  <si>
    <t>0970</t>
  </si>
  <si>
    <t>Dochody jednostek samorządu terytorialnego związane z realizacją zadań z zakresu administracji rządowej oraz innych zadań zleconych ustawami</t>
  </si>
  <si>
    <t>0420</t>
  </si>
  <si>
    <t>Dotacje celowe otrzymane z gminy na zadania bieżące realizowane na podstawie porozumień (umów) między jednostkami samorządu terytorialnego</t>
  </si>
  <si>
    <t>0570</t>
  </si>
  <si>
    <t>0010</t>
  </si>
  <si>
    <t>0020</t>
  </si>
  <si>
    <t>0310</t>
  </si>
  <si>
    <t>0320</t>
  </si>
  <si>
    <t>0330</t>
  </si>
  <si>
    <t>0340</t>
  </si>
  <si>
    <t>0350</t>
  </si>
  <si>
    <t>0360</t>
  </si>
  <si>
    <t>0370</t>
  </si>
  <si>
    <t>0410</t>
  </si>
  <si>
    <t>0430</t>
  </si>
  <si>
    <t>0460</t>
  </si>
  <si>
    <t>0500</t>
  </si>
  <si>
    <t>0740</t>
  </si>
  <si>
    <t>0920</t>
  </si>
  <si>
    <t>0480</t>
  </si>
  <si>
    <t xml:space="preserve">POMOC SPOŁECZNA </t>
  </si>
  <si>
    <t>0830</t>
  </si>
  <si>
    <t>0400</t>
  </si>
  <si>
    <t>Wpływy z opłaty produktowej</t>
  </si>
  <si>
    <t>Dotacje celowe otrzymane z gminy na inwestycje i zakupy inwestycyjne realizowane na podstawie porozumień (umów) między jednostkami samorządu terytorialnego</t>
  </si>
  <si>
    <t>Przychody ze sprzedaży innych papierów wartościowych</t>
  </si>
  <si>
    <t>Dotacje celowe otrzymane z budżetu państwa na realizację inwestycji i zakupów inwestycyjnych własnych gmin (związków gmin)</t>
  </si>
  <si>
    <t>Centrum Kształcenia Praktycznego</t>
  </si>
  <si>
    <t>Odprawy i nagrody jubileuszowe pracowników oświaty</t>
  </si>
  <si>
    <t>Realizacja zadań z zakresu promocji zdrowia</t>
  </si>
  <si>
    <t xml:space="preserve">Realizacja programu profilaktyki szczepień ochronnych przeciwko wirusowemu zapaleniu wątroby typu "B" </t>
  </si>
  <si>
    <t>Wydatki bieżące - środki z Miejskiego Programu Profilaktyki i Rozwiązywania Problemów Alkoholowych</t>
  </si>
  <si>
    <t>środki z Miejskiego Programu Profilaktyki i Rozwiązywania Problemów Alkoholowych</t>
  </si>
  <si>
    <t xml:space="preserve">Wydatki bieżące </t>
  </si>
  <si>
    <t xml:space="preserve">Rehabilitacja zawodowa i społeczna </t>
  </si>
  <si>
    <t>Przedszkole Publiczne Nr 18</t>
  </si>
  <si>
    <t>Kolonie i obozy oraz inne formy wypoczynku dzieci i młodzieży szkolnej, a także szkolenia młodzieży</t>
  </si>
  <si>
    <t>Gospodarka ściekowa i ochrona wód</t>
  </si>
  <si>
    <t>Utrzymanie terenów zieleni</t>
  </si>
  <si>
    <t>Usuwanie wraków pojazdów z terenu gminy</t>
  </si>
  <si>
    <t xml:space="preserve">Badania dotyczące ochrony środowiska </t>
  </si>
  <si>
    <t>Wykonanie projektu i budowa ekranów akustycznych przy Obwodnicy Północnej - od ul.Gminnej</t>
  </si>
  <si>
    <t>Centrum Kształcenia Praktycznego - remont segmentu B</t>
  </si>
  <si>
    <t>Zakup sprzętu dla szkół na potrzeby "Nowej matury"</t>
  </si>
  <si>
    <t xml:space="preserve">Remont domu przedpogrzebowego na cmentarzu komunalnym przy ul.Zielonej </t>
  </si>
  <si>
    <t xml:space="preserve">Operaty wykonywane przez biegłych i rzeczoznawców w zakresie ochrony środowiska </t>
  </si>
  <si>
    <t xml:space="preserve">Obiekty sportowe </t>
  </si>
  <si>
    <t>Wypoczynek dzieci i młodzieży</t>
  </si>
  <si>
    <t>Stypendia socjalne, zasiłki losowe dla uczniów</t>
  </si>
  <si>
    <t>Wydatki na oczyszczanie miasta</t>
  </si>
  <si>
    <t>Wydatki na oświetlenie ulic</t>
  </si>
  <si>
    <t>Usługi weterynaryjne</t>
  </si>
  <si>
    <t>Odkomarzanie i odszczurzanie</t>
  </si>
  <si>
    <t>Usuwanie odpadów z terenów gminy</t>
  </si>
  <si>
    <t>Inwestycje z udziałem ludności</t>
  </si>
  <si>
    <t>Dział</t>
  </si>
  <si>
    <t>§</t>
  </si>
  <si>
    <t>Treść</t>
  </si>
  <si>
    <t>010</t>
  </si>
  <si>
    <t>ROLNICTWO I ŁOWIECTWO</t>
  </si>
  <si>
    <t>Wpływy z różnych opłat</t>
  </si>
  <si>
    <t xml:space="preserve">Dział 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</si>
  <si>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</si>
  <si>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</si>
  <si>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</si>
  <si>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Dotacje celowe otrzymane z budżetu państwa na realizację bieżących zadań własnych powiatu</t>
  </si>
  <si>
    <t>TRANSPORT I ŁĄCZNOŚĆ</t>
  </si>
  <si>
    <t>GOSPODARKA MIESZKANIOWA</t>
  </si>
  <si>
    <t xml:space="preserve">Wpływy z opłat za zarząd, użytkowanie i użytkowanie wieczyste nieruchomości </t>
  </si>
  <si>
    <t>Wpływy z różnych dochodów</t>
  </si>
  <si>
    <t>DZIAŁALNOŚĆ USŁUGOWA</t>
  </si>
  <si>
    <t>Dotacje celowe otrzymane z budżetu państwa na zadania bieżące realizowane przez gminę na podstawie porozumień z organami administracji rządowej</t>
  </si>
  <si>
    <t>ADMINISTRACJA PUBLICZNA</t>
  </si>
  <si>
    <t>Wpływy z opłaty komunikacyjnej</t>
  </si>
  <si>
    <t>Dotacje celowe otrzymane z budżetu państwa na realizację zadań bieżących z zakresu administracji rządowej oraz innych zadań zleconych gminie (związkom gmin) ustawami</t>
  </si>
  <si>
    <t xml:space="preserve">BEZPIECZEŃSTWO PUBLICZNE I OCHRONA PRZECIWPOŻAROWA </t>
  </si>
  <si>
    <t>Grzywny, mandaty i inne kary pieniężne od ludności</t>
  </si>
  <si>
    <t>Dotacje celowe otrzymane z budżetu państwa na inwestycje i zakupy inwestycyjne z zakresu administracji rządowej oraz inne zadania zlecone ustawami realizowane przez powiat</t>
  </si>
  <si>
    <t xml:space="preserve">Podatek od nieruchomości 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</si>
  <si>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</si>
  <si>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</si>
  <si>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</si>
  <si>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</si>
  <si>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</si>
  <si>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skarbowej</t>
  </si>
  <si>
    <t>Wpływy z opłaty targowej</t>
  </si>
  <si>
    <t>Wpływy z opłaty eksploatacyjnej</t>
  </si>
  <si>
    <t>Odsetki od nieterminowych wpłat z tytułu podatków i opłat</t>
  </si>
  <si>
    <t>RÓŻNE ROZLICZENIA</t>
  </si>
  <si>
    <t>Pozostałe odsetki</t>
  </si>
  <si>
    <t>Subwencje ogólne z budżetu państwa</t>
  </si>
  <si>
    <t>OCHRONA ZDROWIA</t>
  </si>
  <si>
    <t>Wpływy z opłat za zezwolenia na sprzedaż alkoholu</t>
  </si>
  <si>
    <t>Wpływy z usług</t>
  </si>
  <si>
    <t xml:space="preserve">GOSPODARKA KOMUNALNA I OCHRONA ŚRODOWISKA </t>
  </si>
  <si>
    <t xml:space="preserve">OGRODY BOTANICZNE I ZOOLOGICZNE ORAZ NATURALNE OBSZARY I OBIEKTY CHRONIONEJ PRZYRODY </t>
  </si>
  <si>
    <t>OGÓŁEM DOCHODY</t>
  </si>
  <si>
    <t>PRZYCHODY</t>
  </si>
  <si>
    <t>OGÓŁEM</t>
  </si>
  <si>
    <t>OŚWIATA I WYCHOWANIE</t>
  </si>
  <si>
    <t>Dotacje celowe otrzymane z budżetu państwa na realizację własnych zadań bieżących gmin (związków gmin)</t>
  </si>
  <si>
    <t>EDUKACYJNA OPIEKA WYCHOWAWCZA</t>
  </si>
  <si>
    <t>KULTURA FIZYCZNA I SPORT</t>
  </si>
  <si>
    <t>Źródła dochodów</t>
  </si>
  <si>
    <t xml:space="preserve">§ </t>
  </si>
  <si>
    <t>A+B</t>
  </si>
  <si>
    <t>DOCHODY OGÓŁEM</t>
  </si>
  <si>
    <t>I</t>
  </si>
  <si>
    <t>PODATKI I OPŁATY</t>
  </si>
  <si>
    <t>Podatek od nieruchomości</t>
  </si>
  <si>
    <t>Opłata skarbowa</t>
  </si>
  <si>
    <t>Podatki opłacane w formie karty podatkowej</t>
  </si>
  <si>
    <t>Udziały we wpływach z podatku dochodowego od osób prawnych</t>
  </si>
  <si>
    <t>Udziały we wpływach z podatku dochodowego od osób fizycznych</t>
  </si>
  <si>
    <t>Dochody z najmu i dzierżawy składników majątkowych Skarbu Państwa, jednostek samorządu terytorialnego lub innych jednostek zaliczanych do sektora finansów publicznych oraz innych umów o podobnym charakterze</t>
  </si>
  <si>
    <t xml:space="preserve">Wpływy z tytułu przekształcenia prawa użytkowania wieczystego przysługującego osobom fizycznym w prawo własności </t>
  </si>
  <si>
    <t>Dywidendy i kwoty uzyskane ze zbycia praw majątkowych</t>
  </si>
  <si>
    <t>Środki na dofinansowanie własnych inwestycji gmin (związków gmin), powiatów (związków powiatów), samorządów województw, pozyskane z innych źródeł</t>
  </si>
  <si>
    <t>Opłata targowa</t>
  </si>
  <si>
    <t>Opłata eksploatacyjna</t>
  </si>
  <si>
    <t>II</t>
  </si>
  <si>
    <t>DOCHODY Z MAJĄTKU GMINY</t>
  </si>
  <si>
    <t>Dochody z dzierżawy</t>
  </si>
  <si>
    <t>Dochody z wieczystego użytkowania</t>
  </si>
  <si>
    <t>Dochody ze sprzedaży</t>
  </si>
  <si>
    <t>III</t>
  </si>
  <si>
    <t>POZOSTAŁE DOCHODY (wpłaty komunalnych jednostek organizacyjnych, odsetki, opłaty koncesyjne)</t>
  </si>
  <si>
    <t>w tym: opłaty koncesyjne za zezwolenia na sprzedaż alkoholu</t>
  </si>
  <si>
    <t>IV</t>
  </si>
  <si>
    <t>SUBWENCJE</t>
  </si>
  <si>
    <t>A</t>
  </si>
  <si>
    <t>OGÓŁEM DOCHODY WŁASNE</t>
  </si>
  <si>
    <t>w tym: bez subwencji oświatowej</t>
  </si>
  <si>
    <t>V</t>
  </si>
  <si>
    <t>DOTACJE CELOWE NA ZADANIA WŁASNE</t>
  </si>
  <si>
    <t>VI</t>
  </si>
  <si>
    <t>B</t>
  </si>
  <si>
    <t>OGÓŁEM   DOTACJE</t>
  </si>
  <si>
    <t>00</t>
  </si>
  <si>
    <t>Konserwacja i utrzymanie rowów melioracyjnych</t>
  </si>
  <si>
    <t xml:space="preserve">Utrzymanie dróg dojazdowych </t>
  </si>
  <si>
    <r>
      <t>Miejski Zakład Komunikacyjny Sp. z o.o.</t>
    </r>
    <r>
      <rPr>
        <i/>
        <sz val="10"/>
        <rFont val="Arial CE"/>
        <family val="2"/>
      </rPr>
      <t xml:space="preserve"> - dopłaty do przejazdów pasażerskich</t>
    </r>
  </si>
  <si>
    <t>Budowa wiaduktu w ciągu ul.Ozimskiej nad linią PKP (opracowanie dokumentacji)</t>
  </si>
  <si>
    <t>Budowa obwodnicy północnej dla miasta Opola, w tym: odcinek od ul.Częstochowskiej do ul.Strzeleckiej, w tym:</t>
  </si>
  <si>
    <t>zakres prac objętych projektem</t>
  </si>
  <si>
    <t>zakres prac towarzyszących</t>
  </si>
  <si>
    <t>Budowa węzła komunikacyjnego ul.Niemodlińska, w tym:</t>
  </si>
  <si>
    <t>Przebudowa wiaduktu i układu komunikacyjnego oraz remont wiaduktu żelbetowego w ciągu ul.Reymonta</t>
  </si>
  <si>
    <t>Przebudowa ul.Krapkowickiej - etap I</t>
  </si>
  <si>
    <t>Przebudowa skrzyżowania ulic Spychalskiego - Pl.Piłsudskiego - Wrocławskiej w Opolu wraz z budową sygnalizacji świetlnej</t>
  </si>
  <si>
    <t>Remont wspornika mostu przez rzekę Odrę w ciągu ul. Nysy Łużyckiej</t>
  </si>
  <si>
    <t>Zobowiązania z tytułu rozliczenia I odcinka Budowy Obwodnicy Północnej miasta Opola od odcinka ul.Oleskiej do ul.Częstochowskiej</t>
  </si>
  <si>
    <t xml:space="preserve">Modernizacja ul.Styki wraz z budową kanalizacji deszczowej </t>
  </si>
  <si>
    <t>Opracowanie koncepcji i projektu technicznego przebudowy wiaduktu na ul.Wschodniej</t>
  </si>
  <si>
    <t>Przebudowa jezdni ul.Partyzanckiej i Kurpiowskiej wraz z budową kanalizacji deszczowej związane z realizacją projektu ISPA</t>
  </si>
  <si>
    <t>Budowa pętli autobusowej MZK przy ul.Częstochowskiej</t>
  </si>
  <si>
    <t>Dokumentacja przyszłościowa, w tym dla projektów finansowanych z funduszy strukturalnych</t>
  </si>
  <si>
    <t>Budowa ścieżki rowerowej na ul.Luboszyckiej - odc. od ul.Chabrów do ronda</t>
  </si>
  <si>
    <t>Przebudowa ul.Rzeszowskiej (opracowanie dokumentacji technicznej)</t>
  </si>
  <si>
    <t>Przebudowa ulic Złotej, Srebrnej, Metalowej, Irydowej, Niklowej (opracowanie dokumentacji technicznej)</t>
  </si>
  <si>
    <t>Administrowanie parkingiem strzeżonym przy ul.Kołłątaja w Opolu</t>
  </si>
  <si>
    <t>Budowa parkingu na Wyspie Bolko wraz 
z przebudową dróg dojazdowych</t>
  </si>
  <si>
    <t>Program poprawy bezpieczeństwa ruchu drogowego - GAMBIT OPOLSKI</t>
  </si>
  <si>
    <t>Budowa kanalizacji teleinformatycznej na odcinku ul.Kołłątaja</t>
  </si>
  <si>
    <r>
      <t>Miejska Informacja Turystyczna</t>
    </r>
    <r>
      <rPr>
        <i/>
        <sz val="10"/>
        <rFont val="Arial CE"/>
        <family val="2"/>
      </rPr>
      <t xml:space="preserve"> - wydatki bieżące</t>
    </r>
  </si>
  <si>
    <t xml:space="preserve">Przebudowa sali wielofunkcyjnej w budynku przy ul. Odrzańskiej 4 na lokale socjalne </t>
  </si>
  <si>
    <t>Budowa lokali socjalnych przy ul. Walecki (działka nr 12)</t>
  </si>
  <si>
    <t>Kontynuacja budowy budynku mieszkalnego wielorodzinnego z przeznaczeniem na lokale socjalne wraz z miejscami postojowymi i drogą wewnętrzną przy ul. Srebrnej w Opolu</t>
  </si>
  <si>
    <t>Wydatki na zadania bieżące z zakresu administracji rządowej oraz inne zadania zlecone ustawami realizowane przez powiat</t>
  </si>
  <si>
    <t>Opracowania projektowe (zmiany)</t>
  </si>
  <si>
    <t>Wydatki na inwestycje i zakupy inwestycyjne z zakresu administracji rządowej oraz inne zadania zlecone ustawami realizowane przez powiat - zakupy inwestycyjne sprzętu</t>
  </si>
  <si>
    <t>Wydatki na zadania bieżące realizowane przez gminę na podstawie porozumień z organami administracji rządowej</t>
  </si>
  <si>
    <t>Rozbudowa cmentarza komunalnego - Półwieś - etap I</t>
  </si>
  <si>
    <t>Przebudowa przepompowni wód drenażowych na cmentarzu komunalnym w Opolu-Półwsi</t>
  </si>
  <si>
    <t>Budowa alejki wraz z odwodnieniem oraz przebudowa ogrodzenia na cmentarzu komunalnym przy ul. Tysiąclecia - opracowanie dokumentacji</t>
  </si>
  <si>
    <t>Remont sanitariatów na cmentarzu komunalnym Opole - Półwieś</t>
  </si>
  <si>
    <t>Budowa alejki wraz z odwodnieniem oraz przebudowa ogrodzenia na cmentarzu komunalnym przy ul. Tysiąclecia</t>
  </si>
  <si>
    <t>Przebudowa wejścia do kaplicy przy ul.Cmentarnej i remont elewacji wraz z dokumentacją</t>
  </si>
  <si>
    <t>Wydatki na realizację zadań bieżących z zakresu administracji rządowej oraz innych zadań zleconych gminie (związkom gmin) ustawami</t>
  </si>
  <si>
    <t>Komputeryzacja Urzędu Miasta</t>
  </si>
  <si>
    <t>Zakupy inwestycyjne sprzętu</t>
  </si>
  <si>
    <t>Adaptacja budynku przy ul.Budowlanych na archiwum zakładowe - etap II</t>
  </si>
  <si>
    <t>Realizacja projektu „eurząd dla mieszkańca Opolszczyzny”</t>
  </si>
  <si>
    <t xml:space="preserve">Remonty budynków Urzędu Miasta </t>
  </si>
  <si>
    <t>Projekt zagospodarowania terenu przy WSO - Pl.Wolności</t>
  </si>
  <si>
    <t>Rozbiórka wiaty murowanej i blaszanej oraz portierni przy ul.Budowalnych 4</t>
  </si>
  <si>
    <t>Zakup samochodu osobowego</t>
  </si>
  <si>
    <t>Wydatki na zadania realizowane przez powiat na podstawie porozumień z organami administracji rządowej</t>
  </si>
  <si>
    <t>Udział w konkursie „Europrodukt”, kategoria Inicjatywa samorządowa</t>
  </si>
  <si>
    <t>Informator dla mieszkańców</t>
  </si>
  <si>
    <t>Wybory Prezydenta Rzeczypospolitej Polskiej</t>
  </si>
  <si>
    <t>Wybory do Sejmu i Senatu</t>
  </si>
  <si>
    <t>Budowa Centrum Powiadamiania Ratunkowego</t>
  </si>
  <si>
    <t>Wydatki na inwestycje i zakupy inwestycyjne z zakresu administracji rządowej oraz inne  zadania zlecone ustawami realizowane przez powiat – zakupy inwestycyjne sprzętu</t>
  </si>
  <si>
    <t>Wydatki na inwestycje i zakupy inwestycyjne z zakresu administracji rządowej oraz inne  zadania zlecone ustawami realizowane przez powiat – modernizacja obiektu KMPSP</t>
  </si>
  <si>
    <t>Wydatki na inwestycje i zakupy inwestycyjne z zakresu administracji rządowej oraz inne zadania zlecone ustawami realizowane przez powiat – wymiana pieca gazowego centralnego ogrzewania</t>
  </si>
  <si>
    <t>Zakup urządzenia do wytwarzania mieszanek tlenowych dla płetwonurków</t>
  </si>
  <si>
    <t xml:space="preserve">Modernizacja nadwozia samochodu na potrzeby OSP Szczepanowice </t>
  </si>
  <si>
    <t>Zakup ciężkiego samochodu gaśniczego dla OSP Grudzice</t>
  </si>
  <si>
    <t>Zakup syren alarmowych</t>
  </si>
  <si>
    <r>
      <t xml:space="preserve">Straż Miejska </t>
    </r>
    <r>
      <rPr>
        <i/>
        <sz val="10"/>
        <rFont val="Arial CE"/>
        <family val="2"/>
      </rPr>
      <t>- wydatki bieżące</t>
    </r>
  </si>
  <si>
    <t>Zakup samochodu specjalistycznego</t>
  </si>
  <si>
    <t>Komputeryzacja Straży Miejskiej</t>
  </si>
  <si>
    <t>Adaptacja pomieszczeń na posterunek Straży Miejskiej przy ul. Niemodlińskiej w Opolu</t>
  </si>
  <si>
    <t>Część równoważąca subwencji ogólnej dla powiatów</t>
  </si>
  <si>
    <t>Wpłata do budżetu państwa</t>
  </si>
  <si>
    <t>PSP Nr 2 - termomodernizacja obiektu</t>
  </si>
  <si>
    <t>PSP Nr 5 - termomodernizacja obiektu</t>
  </si>
  <si>
    <t>PSP Nr 5 - remont basenu wraz z zapleczem</t>
  </si>
  <si>
    <t>PSP Nr 5 - przebudowa pomieszczenia biblioteki na salę ćwiczeń</t>
  </si>
  <si>
    <t>PSP Nr 7 - remont dachu</t>
  </si>
  <si>
    <t>PSP Nr 8 – zakup sprzętu komputerowego</t>
  </si>
  <si>
    <t>PSP Nr 11 - remont sanitariatu przy sali gimnastycznej</t>
  </si>
  <si>
    <t>PSP Nr 11 - budowa chwytaków boiskowych</t>
  </si>
  <si>
    <t>PSP Nr 20 - termomodernizacja obiektu</t>
  </si>
  <si>
    <t>PSP Nr 20 - remont dachu</t>
  </si>
  <si>
    <t xml:space="preserve">PSP Nr 21 - termomodernizacja obiektu </t>
  </si>
  <si>
    <t xml:space="preserve">PSP Nr 21 - remont szkolnego boiska sportowego </t>
  </si>
  <si>
    <t>PSP Nr 24 - wykonanie wjazdu do szkoły i boiska</t>
  </si>
  <si>
    <t>PSP Nr 24 - rozbiórka byłego zakładu remontowo-budowlanego</t>
  </si>
  <si>
    <t>PSP Nr 24 - dokumentacja zagospodarowania terenu i rozbiórki obiektu</t>
  </si>
  <si>
    <t>PSP Nr 25 - zakup sprzętu komputerowego</t>
  </si>
  <si>
    <t>PSP Nr 26 - zakup sprzętu komputerowego</t>
  </si>
  <si>
    <t>Zespół Szkolno - Przedszkolny Nr 1 - Publiczna Szkoła Podstawowa Nr 28 - remont dachu</t>
  </si>
  <si>
    <t>PSP Nr 29 - remont dachu segmentu sportowego</t>
  </si>
  <si>
    <t>PSP Nr 29 - adaptacja sali na pracownię komputerową dla PLO Nr VI na potrzeby „Nowej Matury”</t>
  </si>
  <si>
    <t>Wydatki na realizację własnych zadań bieżących gmin (związków gmin) - wyprawki szkolne</t>
  </si>
  <si>
    <t>Centrum Kształcenia Specjalnego - adaptacja obiektu żłobka przy ul.Bytnara Rudego</t>
  </si>
  <si>
    <t>Centrum Kształcenia Specjalnego - zakup wyposażenia</t>
  </si>
  <si>
    <t>Zespół Szkolno-Przedszkolny Nr 1 - Przedszkole Publiczne Nr 36</t>
  </si>
  <si>
    <t>Zespół Szkolno-Przedszkolny Nr 1 - Przedszkole Publiczne Nr 36 - remont dachu</t>
  </si>
  <si>
    <t>Zespół Szkolno-Przedszkolny Nr 1 – Przedszkole Publiczne Nr 36 – zakup sprzętu komputerowego</t>
  </si>
  <si>
    <t>PG Nr 1 - zakup komputerów</t>
  </si>
  <si>
    <t>PG Nr 2 - termomodernizacja obiektu</t>
  </si>
  <si>
    <t>PG Nr 2 - remont kanalizacji</t>
  </si>
  <si>
    <t>PG Nr 2 - zakup sprzętu komputerowego</t>
  </si>
  <si>
    <t>PG Nr 3 - wymiana i zabezpieczenie okien</t>
  </si>
  <si>
    <t>PG Nr 4 - remont sanitariatów</t>
  </si>
  <si>
    <t>Wpływy do wyjaśnienia</t>
  </si>
  <si>
    <t>Wpływy do budżetu części zysku gospodarstwa pomocniczego</t>
  </si>
  <si>
    <t>0840</t>
  </si>
  <si>
    <t xml:space="preserve">Wpływy ze sprzedaży wyrobów </t>
  </si>
  <si>
    <t>0890</t>
  </si>
  <si>
    <t>Odsetki za nieterminowe rozliczenia, płacone przez urząd skarbowy</t>
  </si>
  <si>
    <t>0870</t>
  </si>
  <si>
    <t>Wpływy ze sprzedaży składników majątkowych</t>
  </si>
  <si>
    <t>0922</t>
  </si>
  <si>
    <t>0490</t>
  </si>
  <si>
    <t xml:space="preserve">Wpływy z innych lokalnych opłat pobieranych przez jednostki samorządu terytorialnego na podstawie odrębnych ustaw </t>
  </si>
  <si>
    <t>PG Nr 6 - zakup sprzętu komputerowego</t>
  </si>
  <si>
    <t>PG Nr 8 - zakup sprzętu komputerowego</t>
  </si>
  <si>
    <t>Dowóz dzieci niepełnosprawnych do ośrodków szkolno – wychowawczych</t>
  </si>
  <si>
    <t>PLO Nr II - termomodernizacja obiektu</t>
  </si>
  <si>
    <t>Zespół Szkół Ogólnokształcących - hala namiotowa</t>
  </si>
  <si>
    <t>Zespół Szkół Ogólnokształcących - opracowanie dokumentacji technicznej hali namiotowej</t>
  </si>
  <si>
    <t>Zespół Szkół Ogólnokształcących - termomodernizacja obiektu</t>
  </si>
  <si>
    <t>Zespół Szkół Ogólnokształcących - wykonanie nowego sufitu w sali gimnastycznej</t>
  </si>
  <si>
    <t>Zespół Szkół Technicznych i Ogólnokształcących – Publiczne Liceum Ogólnokształcące Nr IV – zakup sprzętu komputerowego</t>
  </si>
  <si>
    <t>Zespół Szkół im. Prymasa Tysiąclecia – Publiczne Liceum Ogólnokształcące Nr V – zakup sprzętu komputerowego</t>
  </si>
  <si>
    <t>Zespół Szkół im. Prymasa Tysiąclecia - remont dachu</t>
  </si>
  <si>
    <t>PLO Nr VI - zakup sprzętu komputerowego</t>
  </si>
  <si>
    <t>Zespół Szkół Mechanicznych - remont dachu budynku głównego</t>
  </si>
  <si>
    <t>Zespół Szkół Mechanicznych - odcięcie loggii</t>
  </si>
  <si>
    <t>Zespół Szkół Specjalnych Mechanicznych – zakup sprzętu komputerowego</t>
  </si>
  <si>
    <t>Zespół Szkół Ekonomicznych - wymiana i przebudowa okien bocznych klatek schodowych oraz wymiana wykładzin</t>
  </si>
  <si>
    <t xml:space="preserve">Zespół Szkół Zawodowych im.Staszica </t>
  </si>
  <si>
    <t>Zespół Szkół Zawodowych im.Staszica - remont sali gimnastycznej</t>
  </si>
  <si>
    <t>ZSZ im. Stanisława Staszica - zakup sprzętu na potrzeby Nowej Matury</t>
  </si>
  <si>
    <t>Zespół Szkół Zawodowych im.Staszica - opracowanie dokumentacji technicznej na adaptację hangaru</t>
  </si>
  <si>
    <t>Zespół Państwowych Placówek Kształcenia Plastycznego - remont dachu</t>
  </si>
  <si>
    <t>Zespół Państwowych Placówek Kształcenia Plastycznego - zakup sprzętu komputerowego</t>
  </si>
  <si>
    <t>Zespół Szkół Specjalnych - Szkoła Specjalna Przysposabiająca do Pracy</t>
  </si>
  <si>
    <t xml:space="preserve">Centrum Kształcenia Praktycznego - zakup wyposażenia </t>
  </si>
  <si>
    <t>Centrum Kształcenia Praktycznego - zakup wyposażenia pracowni mechatroniki i nauki technik CNC - II etap</t>
  </si>
  <si>
    <t>Centrum Kształcenia Praktycznego - adaptacja pomieszczeń budynku B dla potrzeb pracowni mechatroniki i nauki technik CNC</t>
  </si>
  <si>
    <t>Centrum Kształcenia Praktycznego – adaptacja pomieszczeń budynku B dla potrzeb pracowni spawalniczej</t>
  </si>
  <si>
    <t>Miejski Ośrodek Doskonalenia Nauczycieli, w tym:</t>
  </si>
  <si>
    <t>środki przekazane przez pozostałe jednostki samorządu terytorialnego na realizację zadań bieżących</t>
  </si>
  <si>
    <t>Opracowanie lokalnych standardów organizacji oświaty dla miasta Opola</t>
  </si>
  <si>
    <t>Zakup oprogramowania dla systemu zbiorczego arkusza organizacji dla szkół i naboru</t>
  </si>
  <si>
    <t>Wdrożenie oprogramowania dla systemu zbiorczego arkusza organizacji dla szkół i naboru</t>
  </si>
  <si>
    <t>Remonty szkolnych boisk sportowych</t>
  </si>
  <si>
    <t>Realizacja programu Wspólnoty Europejskiej Socrates-Comenius</t>
  </si>
  <si>
    <t>Wydatki na realizację własnych zadań bieżących gmin (związków gmin) - komisje kwalifikacyjne i egzaminacyjne powoływane do przeprowadzenia postępowania kwalifikacyjnego związanego z awansem zawodowym nauczycieli</t>
  </si>
  <si>
    <t>Wydatki na realizację bieżących zadań własnych powiatu - komisje kwalifikacyjne i egzaminacyjne powoływane do przeprowadzenia postępowania kwalifikacyjnego związanego z awansem zawodowym nauczycieli</t>
  </si>
  <si>
    <t>Wydatki na realizację własnych zadań bieżących gmin (związków gmin) - dofinansowanie pracodawcom kosztów kształcenia młodocianych pracowników</t>
  </si>
  <si>
    <t>Pomoc materialna dla studentów</t>
  </si>
  <si>
    <t>Realizacja projektu „Wspieranie rozwoju edukacyjnego studentów poprzez programy stypendialne”</t>
  </si>
  <si>
    <t>SP ZOZ "Śródmieście" - zakup urządzeń medycznych</t>
  </si>
  <si>
    <t>Modernizacja budynku SP ZOZ „Śródmieście” w Opolu</t>
  </si>
  <si>
    <t xml:space="preserve">Remont SP ZOZ Śródmieście - etap II </t>
  </si>
  <si>
    <t>SP ZOZ „Śródmieście” - zakup sprzętu medycznego</t>
  </si>
  <si>
    <t>Realizacja programu promocji i profilaktyki zdrowia - badania mammograficzne - dotacja dla SP ZOZ Centrum</t>
  </si>
  <si>
    <t>Realizacja programu profilaktyki chorób układu krążenia</t>
  </si>
  <si>
    <t>Realizacja programu profilaktyki chorób układu krążenia - dotacja dla SP ZOZ Centrum</t>
  </si>
  <si>
    <t>Realizacja programu profilaktyki chorób układu krążenia - dotacja dla SP ZOZ Zaodrze</t>
  </si>
  <si>
    <t>Realizacja programu profilaktyki chorób układu krążenia - dotacja dla SP ZOZ Śródmieście</t>
  </si>
  <si>
    <t>Badania do celów sanitarno - epidemiologicznych</t>
  </si>
  <si>
    <t>Zwalczanie narkomanii</t>
  </si>
  <si>
    <t>Wydatki na zadania bieżące z zakresu administracji rządowej oraz inne zadania zlecone ustawami realizowane przez powiat (dzieci)</t>
  </si>
  <si>
    <t>Wydatki na zadania bieżące z zakresu administracji rządowej oraz inne zadania zlecone ustawami realizowane przez powiat (bezrobotni)</t>
  </si>
  <si>
    <t>Dofinansowanie zadań z zakresu opieki paliatywno - hospicyjnej</t>
  </si>
  <si>
    <t>Prowadzenie oddziału dziennego pobytu dla dzieci z porażeniem mózgowym i innymi schorzeniami układu nerwowego</t>
  </si>
  <si>
    <r>
      <t>Dom Dziecka</t>
    </r>
    <r>
      <rPr>
        <i/>
        <sz val="10"/>
        <rFont val="Arial CE"/>
        <family val="2"/>
      </rPr>
      <t xml:space="preserve"> - wydatki bieżące</t>
    </r>
  </si>
  <si>
    <t>Dom Dziecka - zakup sprzętu komputerowego</t>
  </si>
  <si>
    <r>
      <t>Pogotowie Opiekuńcze</t>
    </r>
    <r>
      <rPr>
        <i/>
        <sz val="10"/>
        <rFont val="Arial CE"/>
        <family val="2"/>
      </rPr>
      <t xml:space="preserve"> - wydatki bieżące</t>
    </r>
  </si>
  <si>
    <t>Środki na usamodzielnienie i kontynuację nauki wychowanków placówek opiekuńczo - wychowawczych</t>
  </si>
  <si>
    <t>Pokrycie kosztów pobytu dzieci w placówkach opiekuńczo - wychowawczych poza powiatem Opole</t>
  </si>
  <si>
    <t>Wymiana stolarki okiennej w Domu Dziennego Pobytu „Złota Jesień”</t>
  </si>
  <si>
    <t>Zakup kotła warzelnego gazowego dla  Domu Dziennego Pobytu „Złota Jesień”</t>
  </si>
  <si>
    <t>Domy Dziennego Pobytu – zakupy inwestycyjne sprzętu</t>
  </si>
  <si>
    <t>Modernizacja infrastruktury technicznej - kuchni Domu Pomocy Społecznej dla Kombatantów w Opolu</t>
  </si>
  <si>
    <t xml:space="preserve">Dom Pomocy Społecznej dla Kombatantów - zmiana lokalizacji ogrodzenia </t>
  </si>
  <si>
    <t>Świadczenia rodzinne, zaliczka alimentacyjna oraz składki na ubezpieczenia emerytalne i rentowe z ubezpieczenia społecznego</t>
  </si>
  <si>
    <t>Wydatki na realizację zadań bieżących z zakresu administracji rządowej oraz innych zadań zleconych gminom (związkom gmin) ustawami - realizacja świadczeń rodzinnych</t>
  </si>
  <si>
    <t>Wydatki na inwestycje i zakupy inwestycyjne z zakresu administracji rządowej oraz innych zadań zleconych gminom ustawami - zakupy 
  inwestycyjne sprzętu</t>
  </si>
  <si>
    <t>Wydatki na realizację zadań bieżących z zakresu administracji rządowej oraz innych zadań zleconych gminom (związkom gmin) ustawami</t>
  </si>
  <si>
    <t>Wydatki na realizację własnych zadań bieżących gmin (związków gmin)</t>
  </si>
  <si>
    <r>
      <t>Miejski Ośrodek Pomocy Rodzinie</t>
    </r>
    <r>
      <rPr>
        <i/>
        <sz val="10"/>
        <rFont val="Arial CE"/>
        <family val="2"/>
      </rPr>
      <t xml:space="preserve"> - wydatki bieżące</t>
    </r>
  </si>
  <si>
    <t xml:space="preserve">Adaptacja lokalu przy ul. Armii Krajowej w Opolu na nową siedzibę Miejskiego Ośrodka Pomocy Rodzinie (opracowanie dokumentacji) </t>
  </si>
  <si>
    <t>Miejski Ośrodek Pomocy Rodzinie – zakup sprzętu komputerowego</t>
  </si>
  <si>
    <r>
      <t>Miejski Ośrodek Pomocy Osobom Bezdomnym i Uzależnionym</t>
    </r>
    <r>
      <rPr>
        <i/>
        <sz val="10"/>
        <rFont val="Arial CE"/>
        <family val="2"/>
      </rPr>
      <t xml:space="preserve"> - wydatki bieżące, w tym:</t>
    </r>
  </si>
  <si>
    <t>Miejski Ośrodek Pomocy Osobom Bezdomnym i Uzależnionym - montaż instalacji przywoławczej typu szpitalnego - środki z Miejskiego Programu Profilaktyki i Rozwiązywania Problemów Alkoholowych</t>
  </si>
  <si>
    <t>Miejski Ośrodek Pomocy Osobom Bezdomnym i Uzależnionym - zakup sprzętu komputerowego</t>
  </si>
  <si>
    <t>Wydatki na realizację bieżących zadań własnych powiatu</t>
  </si>
  <si>
    <r>
      <t>Ośrodek Adopcyjno - Opiekuńczy</t>
    </r>
    <r>
      <rPr>
        <i/>
        <sz val="10"/>
        <rFont val="Arial CE"/>
        <family val="2"/>
      </rPr>
      <t xml:space="preserve"> - wydatki bieżące </t>
    </r>
  </si>
  <si>
    <t>Ośrodek Readaptacji Społecznej "Szansa" - wymiana instalacji elektrycznej</t>
  </si>
  <si>
    <t>Wydatki na realizację własnych zadań bieżących gmin (związków gmin) - posiłek dla potrzebujących</t>
  </si>
  <si>
    <t>Żłobek nr 4 - zakup sprzętu komputerowego wraz z oprogramowaniem</t>
  </si>
  <si>
    <t>Żłobek Nr 9 - remont zewnętrznych schodów wejściowych wraz z podjazdem dla wózków</t>
  </si>
  <si>
    <t xml:space="preserve">Żłobek - Pomnik Matki Polki - remont dachu </t>
  </si>
  <si>
    <t>Żłobek - Pomnik Matki Polki - naprawa elewacji budynku</t>
  </si>
  <si>
    <t>Zakup sprzętu komputerowego</t>
  </si>
  <si>
    <t>Powiatowy Urząd Pracy - audyt projektu SKOK</t>
  </si>
  <si>
    <t>Powiatowy Urząd Pracy - audyt projektu SOS</t>
  </si>
  <si>
    <t>Powiatowy Urząd Pracy - adaptacja pomieszczeń na archiwum zakładowe</t>
  </si>
  <si>
    <t xml:space="preserve">Pomoc dla repatriantów </t>
  </si>
  <si>
    <t>Realizacja zadania w zakresie promocji i organizacji wolontariatu</t>
  </si>
  <si>
    <t xml:space="preserve">Realizacja zadania w zakresie promocji zatrudnienia i aktywizacji osób pozostających bez pracy i zagrożonych zwolnieniem z pracy </t>
  </si>
  <si>
    <t>Realizacja zadania w zakresie działania na rzecz osób niepełnosprawnych</t>
  </si>
  <si>
    <t>Realizacja zadania w zakresie reintegracji społecznej i zawodowej osób wykluczonych społecznie</t>
  </si>
  <si>
    <t>Realizacja zadania w zakresie działalności wspomagającej rozwój wspólnot i społeczności lokalnych</t>
  </si>
  <si>
    <t>Zespół Szkolno-Przedszkolny Nr 1 - Publiczna Szkoła Podstawowa Nr 28</t>
  </si>
  <si>
    <t xml:space="preserve">Poradnie psychologiczno-pedagogiczne, w tym poradnie specjalistyczne </t>
  </si>
  <si>
    <t>Miejska Poradnia Psychologiczno - Pedagogiczna</t>
  </si>
  <si>
    <t>Młodzieżowy Dom Kultury - zakup sprzętu komputerowego</t>
  </si>
  <si>
    <t xml:space="preserve">Realizacja projektu „Wspieranie rozwoju edukacyjnego młodzieży wiejskiej poprzez programy stypendialne” </t>
  </si>
  <si>
    <t>Kontrakt nr 1: Budowa sieci kanalizacyjnej w miejscowościach: Folwark, Chrzowice, Chmielowice, Żerkowice, Komprachcice-Osiny, Polska Nowa Wieś</t>
  </si>
  <si>
    <t>Kontrakty usługowe nr 5, 6a, 6b: Pomoc techniczna - przygotowanie dokumentacji przetargowej</t>
  </si>
  <si>
    <t>Kontrakt nr 7: Nadzór nad realizacją Projektu - Inżynier Kontraktu</t>
  </si>
  <si>
    <t>Wydatki bieżące niekwalifikowane związane z realizacją Programu Fundusz Spójności/ISPA - „Poprawa jakości wody w Opolu”</t>
  </si>
  <si>
    <t>Wydatki majątkowe niekwalifikowane związane z realizacją Programu Fundusz Spójności/ISPA - „Poprawa jakości wody w Opolu”</t>
  </si>
  <si>
    <t>Zakupy koszy na śmieci</t>
  </si>
  <si>
    <t>Zakupy ławek na tereny zieleni</t>
  </si>
  <si>
    <t>Konserwacja placów zabaw na terenie gminy</t>
  </si>
  <si>
    <t>Interwencyjne porządkowanie terenów zieleni</t>
  </si>
  <si>
    <t>Opracowanie dokumentacji na remont podziemnej części fontanny Ceres na Pl.Daszyńskiego w Opolu</t>
  </si>
  <si>
    <r>
      <t>Miejskie Schronisko dla Bezdomnych Zwierząt</t>
    </r>
    <r>
      <rPr>
        <i/>
        <sz val="10"/>
        <rFont val="Arial CE"/>
        <family val="2"/>
      </rPr>
      <t xml:space="preserve"> – wydatki bieżące</t>
    </r>
  </si>
  <si>
    <t>Miejskie Schronisko dla Bezdomnych Zwierząt - zakup urządzeń grzewczych wraz z instalacją sterującą</t>
  </si>
  <si>
    <t>Miejskie Schronisko dla Bezdomnych Zwierząt - zakup sprzętu oświetleniowego z instalacją zasilającą w energię elektryczną</t>
  </si>
  <si>
    <t>Doświetlenie ulic</t>
  </si>
  <si>
    <t>Budowa oświetlenia ul. Sienkiewicza, etap I - odcinek od ul. Oleskiej do ul.Dzierżona</t>
  </si>
  <si>
    <t>Budowa oświetlenia ul. Sienkiewicza, etap II - odcinek od ul. Dzierżona do ul. Batalionów Chłopskich</t>
  </si>
  <si>
    <r>
      <t xml:space="preserve"> Miejski Zarząd Dróg</t>
    </r>
    <r>
      <rPr>
        <i/>
        <sz val="10"/>
        <rFont val="Arial CE"/>
        <family val="2"/>
      </rPr>
      <t xml:space="preserve"> - wydatki bieżące</t>
    </r>
  </si>
  <si>
    <t>Miejski Zarząd Dróg - zakup samochodu</t>
  </si>
  <si>
    <t>Miejski Zarząd Dróg - zakup sprzętu komputerowego</t>
  </si>
  <si>
    <t>Miejski Zarząd Dróg - zakupy inwestycyjne</t>
  </si>
  <si>
    <t>Wpływy i wydatki związane z gromadzeniem środków z opłat produktowych</t>
  </si>
  <si>
    <t>Remont szaletu przy pl.Daszyńskiego</t>
  </si>
  <si>
    <t>Fundusz Spójności/ISPA - utrzymanie biura PIU - wydatki bieżące</t>
  </si>
  <si>
    <t>Zakup sprzętu komputerowego na potrzeby Biura PIU</t>
  </si>
  <si>
    <t>Zakup samochodu osobowego na potrzeby Biura PIU</t>
  </si>
  <si>
    <t>Dopłaty związane z odprowadzaniem ścieków z gospodarstw domowych</t>
  </si>
  <si>
    <t>Dokumentacja przyszłościowa</t>
  </si>
  <si>
    <t>Budowa kanalizacji deszczowej w ul.Podlesie - etap II</t>
  </si>
  <si>
    <t>Budowa urządzeń podczyszczających ścieki deszczowe odprowadzane ze zlewni ul.Katowickiej i "dzielnicy generalskiej"</t>
  </si>
  <si>
    <t>Budowa urządzeń podczyszczających ścieki deszczowe pochodzące z dzielnicy "ZWM" i Chabry</t>
  </si>
  <si>
    <t xml:space="preserve">Budowa kanalizacji sanitarnej i deszczowej ul.Kwiatkowskiego i ul.Broniewskiego </t>
  </si>
  <si>
    <t>Budowa sieci wodociągowej w ul.Jeżynowej i ul.Suchoborskiej</t>
  </si>
  <si>
    <t>Budowa II kwatery Miejskiego Składowiska Odpadów w Opolu - 1 etap</t>
  </si>
  <si>
    <t xml:space="preserve">Budowa separatorów na wylotach kanalizacji deszczowej </t>
  </si>
  <si>
    <t>Uzbrojenie terenów w rejonie ulicy Lwowskiej</t>
  </si>
  <si>
    <t>Zakup kontenera sanitarno - socjalnego na targowisko „Centruś”</t>
  </si>
  <si>
    <t>Budowa kanalizacji sanitarnej w ul. Czarnowąska i Mikołaja</t>
  </si>
  <si>
    <t>Zbiornik retencyjny ścieków  ZR – 2 przy ul. Żwirki i Wigury w Opolu (usunięcie wady ukrytej zbiornika)</t>
  </si>
  <si>
    <t>Budowa kanalizacji deszczowej w ul.Robotniczej</t>
  </si>
  <si>
    <t>Wykonanie instalacji p.pożarowej na potrzeby targowiska „Centruś”</t>
  </si>
  <si>
    <t>Remont kanału deszczowego w ul.Kusocińskiego</t>
  </si>
  <si>
    <t>Działalność radiowa i telewizyjna</t>
  </si>
  <si>
    <t>Miejska Telewizja Opole Sp. z o.o.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</si>
</sst>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</numFmts>
  <fonts count="20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i/>
      <sz val="8"/>
      <name val="Arial CE"/>
      <family val="0"/>
    </font>
    <font>
      <b/>
      <sz val="12"/>
      <name val="Arial CE"/>
      <family val="0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i/>
      <sz val="9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6" fillId="2" borderId="1" xfId="0" applyNumberFormat="1" applyFont="1" applyFill="1" applyBorder="1" applyAlignment="1" quotePrefix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 quotePrefix="1">
      <alignment horizontal="center" vertical="center" wrapText="1"/>
    </xf>
    <xf numFmtId="3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 quotePrefix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1" fontId="0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10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10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 quotePrefix="1">
      <alignment horizontal="center" vertical="center" wrapText="1"/>
    </xf>
    <xf numFmtId="3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 quotePrefix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1" fontId="0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1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0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1" xfId="62" applyFont="1" applyBorder="1" applyAlignment="1">
      <alignment horizontal="center" vertical="center"/>
      <protection/>
    </xf>
    <xf numFmtId="0" fontId="0" fillId="0" borderId="1" xfId="62" applyFont="1" applyBorder="1" applyAlignment="1">
      <alignment vertical="center" wrapText="1"/>
      <protection/>
    </xf>
    <xf numFmtId="0" fontId="0" fillId="0" borderId="1" xfId="62" applyFont="1" applyBorder="1" applyAlignment="1" quotePrefix="1">
      <alignment horizontal="center" vertical="center" wrapText="1"/>
      <protection/>
    </xf>
    <xf numFmtId="3" fontId="0" fillId="0" borderId="1" xfId="62" applyNumberFormat="1" applyFont="1" applyBorder="1" applyAlignment="1">
      <alignment horizontal="center" vertical="center" wrapText="1"/>
      <protection/>
    </xf>
    <xf numFmtId="3" fontId="6" fillId="2" borderId="1" xfId="62" applyNumberFormat="1" applyFont="1" applyFill="1" applyBorder="1" applyAlignment="1">
      <alignment horizontal="center" vertical="center" wrapText="1"/>
      <protection/>
    </xf>
    <xf numFmtId="0" fontId="0" fillId="0" borderId="1" xfId="62" applyFont="1" applyFill="1" applyBorder="1" applyAlignment="1">
      <alignment vertical="center" wrapText="1"/>
      <protection/>
    </xf>
    <xf numFmtId="0" fontId="0" fillId="0" borderId="1" xfId="62" applyFont="1" applyFill="1" applyBorder="1" applyAlignment="1" quotePrefix="1">
      <alignment horizontal="center" vertical="center" wrapText="1"/>
      <protection/>
    </xf>
    <xf numFmtId="3" fontId="0" fillId="0" borderId="1" xfId="62" applyNumberFormat="1" applyFont="1" applyFill="1" applyBorder="1" applyAlignment="1">
      <alignment horizontal="center" vertical="center" wrapText="1"/>
      <protection/>
    </xf>
    <xf numFmtId="0" fontId="0" fillId="0" borderId="1" xfId="62" applyFont="1" applyFill="1" applyBorder="1" applyAlignment="1">
      <alignment horizontal="center" vertical="center"/>
      <protection/>
    </xf>
    <xf numFmtId="1" fontId="0" fillId="0" borderId="1" xfId="62" applyNumberFormat="1" applyFont="1" applyFill="1" applyBorder="1" applyAlignment="1">
      <alignment horizontal="center" vertical="center" wrapText="1"/>
      <protection/>
    </xf>
    <xf numFmtId="3" fontId="7" fillId="4" borderId="1" xfId="62" applyNumberFormat="1" applyFont="1" applyFill="1" applyBorder="1" applyAlignment="1">
      <alignment horizontal="center" vertical="center" wrapText="1"/>
      <protection/>
    </xf>
    <xf numFmtId="3" fontId="6" fillId="0" borderId="1" xfId="62" applyNumberFormat="1" applyFont="1" applyFill="1" applyBorder="1" applyAlignment="1">
      <alignment horizontal="center" vertical="center" wrapText="1"/>
      <protection/>
    </xf>
    <xf numFmtId="3" fontId="9" fillId="2" borderId="1" xfId="6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0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/>
    </xf>
    <xf numFmtId="0" fontId="15" fillId="0" borderId="1" xfId="0" applyFont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6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3" fontId="16" fillId="0" borderId="0" xfId="0" applyNumberFormat="1" applyFont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/>
    </xf>
    <xf numFmtId="1" fontId="19" fillId="0" borderId="1" xfId="0" applyNumberFormat="1" applyFont="1" applyFill="1" applyBorder="1" applyAlignment="1" quotePrefix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 quotePrefix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 quotePrefix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 quotePrefix="1">
      <alignment horizontal="center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right" vertical="center" wrapText="1"/>
    </xf>
    <xf numFmtId="49" fontId="16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/>
    </xf>
    <xf numFmtId="3" fontId="0" fillId="0" borderId="2" xfId="62" applyNumberFormat="1" applyFont="1" applyFill="1" applyBorder="1" applyAlignment="1">
      <alignment horizontal="center" vertical="center" wrapText="1"/>
      <protection/>
    </xf>
    <xf numFmtId="3" fontId="6" fillId="0" borderId="2" xfId="62" applyNumberFormat="1" applyFont="1" applyFill="1" applyBorder="1" applyAlignment="1">
      <alignment horizontal="center" vertical="center" wrapText="1"/>
      <protection/>
    </xf>
    <xf numFmtId="3" fontId="9" fillId="2" borderId="2" xfId="62" applyNumberFormat="1" applyFont="1" applyFill="1" applyBorder="1" applyAlignment="1">
      <alignment horizontal="center" vertical="center" wrapText="1"/>
      <protection/>
    </xf>
    <xf numFmtId="3" fontId="7" fillId="4" borderId="5" xfId="62" applyNumberFormat="1" applyFont="1" applyFill="1" applyBorder="1" applyAlignment="1">
      <alignment horizontal="center" vertical="center" wrapText="1"/>
      <protection/>
    </xf>
    <xf numFmtId="3" fontId="16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7" fillId="4" borderId="2" xfId="62" applyNumberFormat="1" applyFont="1" applyFill="1" applyBorder="1" applyAlignment="1">
      <alignment horizontal="center" vertical="center" wrapText="1"/>
      <protection/>
    </xf>
    <xf numFmtId="3" fontId="0" fillId="0" borderId="2" xfId="62" applyNumberFormat="1" applyFont="1" applyBorder="1" applyAlignment="1">
      <alignment horizontal="center" vertical="center" wrapText="1"/>
      <protection/>
    </xf>
    <xf numFmtId="3" fontId="6" fillId="2" borderId="2" xfId="62" applyNumberFormat="1" applyFont="1" applyFill="1" applyBorder="1" applyAlignment="1">
      <alignment horizontal="center" vertical="center" wrapText="1"/>
      <protection/>
    </xf>
    <xf numFmtId="3" fontId="0" fillId="0" borderId="5" xfId="62" applyNumberFormat="1" applyFont="1" applyBorder="1" applyAlignment="1">
      <alignment horizontal="center" vertical="center" wrapText="1"/>
      <protection/>
    </xf>
    <xf numFmtId="3" fontId="6" fillId="2" borderId="5" xfId="62" applyNumberFormat="1" applyFont="1" applyFill="1" applyBorder="1" applyAlignment="1">
      <alignment horizontal="center" vertical="center" wrapText="1"/>
      <protection/>
    </xf>
    <xf numFmtId="3" fontId="0" fillId="0" borderId="5" xfId="62" applyNumberFormat="1" applyFont="1" applyFill="1" applyBorder="1" applyAlignment="1">
      <alignment horizontal="center" vertical="center" wrapText="1"/>
      <protection/>
    </xf>
    <xf numFmtId="3" fontId="6" fillId="0" borderId="5" xfId="62" applyNumberFormat="1" applyFont="1" applyFill="1" applyBorder="1" applyAlignment="1">
      <alignment horizontal="center" vertical="center" wrapText="1"/>
      <protection/>
    </xf>
    <xf numFmtId="3" fontId="9" fillId="2" borderId="6" xfId="62" applyNumberFormat="1" applyFont="1" applyFill="1" applyBorder="1" applyAlignment="1">
      <alignment horizontal="center" vertical="center" wrapText="1"/>
      <protection/>
    </xf>
    <xf numFmtId="1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4" fontId="9" fillId="2" borderId="3" xfId="0" applyNumberFormat="1" applyFont="1" applyFill="1" applyBorder="1" applyAlignment="1">
      <alignment horizontal="center" vertical="center" wrapText="1"/>
    </xf>
    <xf numFmtId="164" fontId="7" fillId="4" borderId="3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3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/>
    </xf>
    <xf numFmtId="3" fontId="6" fillId="0" borderId="2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</cellXfs>
  <cellStyles count="52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KOREKTA4" xfId="28"/>
    <cellStyle name="_laroux_korVI99a" xfId="29"/>
    <cellStyle name="_laroux_korVI99b" xfId="30"/>
    <cellStyle name="_laroux_SPRAW97R" xfId="31"/>
    <cellStyle name="_laroux_SPRAW98A" xfId="32"/>
    <cellStyle name="_laroux_SPRAW98R" xfId="33"/>
    <cellStyle name="_laroux_Tabela nr3 (2)" xfId="34"/>
    <cellStyle name="_laroux_UKWYD98A" xfId="35"/>
    <cellStyle name="_laroux_unia euro." xfId="36"/>
    <cellStyle name="_laroux_Wyd§-30.11 (2)" xfId="37"/>
    <cellStyle name="_laroux_Wyd§-30.9-(2)aktualne (2)" xfId="38"/>
    <cellStyle name="_laroux_Wyd§-31.12.98r (2)" xfId="39"/>
    <cellStyle name="_laroux_WYDAT98" xfId="40"/>
    <cellStyle name="_laroux_WYDATKI-jedn. (2)" xfId="41"/>
    <cellStyle name="_laroux_WYKRMP98" xfId="42"/>
    <cellStyle name="_laroux_Wyn.i zatr. j.org. 96-98 (2)" xfId="43"/>
    <cellStyle name="_laroux_ZAŁ NR 1" xfId="44"/>
    <cellStyle name="_laroux_zał. 1 wyd" xfId="45"/>
    <cellStyle name="_laroux_ZAŁ. NR 14" xfId="46"/>
    <cellStyle name="_laroux_ZAŁ. NR 7" xfId="47"/>
    <cellStyle name="_laroux_ZAŁ. NR 8" xfId="48"/>
    <cellStyle name="_laroux_ZAŁ. NR 9" xfId="49"/>
    <cellStyle name="_laroux_zał.3" xfId="50"/>
    <cellStyle name="_laroux_ZATRUD" xfId="51"/>
    <cellStyle name="_laroux_Zeszyt1" xfId="52"/>
    <cellStyle name="Comma [0]_laroux" xfId="53"/>
    <cellStyle name="Comma_laroux" xfId="54"/>
    <cellStyle name="Currency [0]_laroux" xfId="55"/>
    <cellStyle name="Currency_laroux" xfId="56"/>
    <cellStyle name="Comma" xfId="57"/>
    <cellStyle name="Comma [0]" xfId="58"/>
    <cellStyle name="Hyperlink" xfId="59"/>
    <cellStyle name="Normal_laroux" xfId="60"/>
    <cellStyle name="normální_laroux" xfId="61"/>
    <cellStyle name="Normalny_zał. 1,2-2005" xfId="62"/>
    <cellStyle name="Followed Hyperlink" xfId="63"/>
    <cellStyle name="Percent" xfId="64"/>
    <cellStyle name="Currency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HOME\Planowan\xls\2000%20ROK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SPRAW97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INFO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I60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625" style="21" customWidth="1"/>
    <col min="2" max="2" width="9.125" style="21" customWidth="1"/>
    <col min="3" max="3" width="61.625" style="21" customWidth="1"/>
    <col min="4" max="6" width="17.75390625" style="21" customWidth="1"/>
    <col min="7" max="7" width="7.875" style="21" customWidth="1"/>
    <col min="8" max="8" width="11.125" style="21" customWidth="1"/>
    <col min="9" max="9" width="10.125" style="21" bestFit="1" customWidth="1"/>
    <col min="10" max="16384" width="9.125" style="21" customWidth="1"/>
  </cols>
  <sheetData>
    <row r="1" spans="1:8" s="1" customFormat="1" ht="51" customHeight="1">
      <c r="A1" s="6" t="s">
        <v>417</v>
      </c>
      <c r="B1" s="6" t="s">
        <v>418</v>
      </c>
      <c r="C1" s="6" t="s">
        <v>419</v>
      </c>
      <c r="D1" s="6" t="s">
        <v>350</v>
      </c>
      <c r="E1" s="7" t="s">
        <v>347</v>
      </c>
      <c r="F1" s="69" t="s">
        <v>348</v>
      </c>
      <c r="G1" s="64" t="s">
        <v>286</v>
      </c>
      <c r="H1" s="6" t="s">
        <v>349</v>
      </c>
    </row>
    <row r="2" spans="1:8" s="10" customFormat="1" ht="11.25">
      <c r="A2" s="8">
        <v>1</v>
      </c>
      <c r="B2" s="8">
        <v>2</v>
      </c>
      <c r="C2" s="8">
        <v>3</v>
      </c>
      <c r="D2" s="8">
        <v>4</v>
      </c>
      <c r="E2" s="9">
        <v>5</v>
      </c>
      <c r="F2" s="70">
        <v>6</v>
      </c>
      <c r="G2" s="65">
        <v>7</v>
      </c>
      <c r="H2" s="8">
        <v>8</v>
      </c>
    </row>
    <row r="3" spans="1:9" s="1" customFormat="1" ht="19.5" customHeight="1">
      <c r="A3" s="11">
        <v>600</v>
      </c>
      <c r="B3" s="12"/>
      <c r="C3" s="13" t="s">
        <v>428</v>
      </c>
      <c r="D3" s="13">
        <f>SUM(D4:D5)</f>
        <v>310000</v>
      </c>
      <c r="E3" s="14">
        <f>SUM(E4:E5)</f>
        <v>310000</v>
      </c>
      <c r="F3" s="71">
        <f>SUM(F4:F5)</f>
        <v>266215</v>
      </c>
      <c r="G3" s="66">
        <f>F3/E3</f>
        <v>0.858758064516129</v>
      </c>
      <c r="H3" s="5">
        <f>F3/$F$140</f>
        <v>0.0007085602962920409</v>
      </c>
      <c r="I3" s="2"/>
    </row>
    <row r="4" spans="1:9" ht="12.75">
      <c r="A4" s="15"/>
      <c r="B4" s="16" t="s">
        <v>355</v>
      </c>
      <c r="C4" s="17" t="s">
        <v>422</v>
      </c>
      <c r="D4" s="18">
        <v>310000</v>
      </c>
      <c r="E4" s="19">
        <v>310000</v>
      </c>
      <c r="F4" s="72">
        <v>263745</v>
      </c>
      <c r="G4" s="67">
        <f aca="true" t="shared" si="0" ref="G4:G84">F4/E4</f>
        <v>0.8507903225806451</v>
      </c>
      <c r="H4" s="20">
        <f>F4/$F$140</f>
        <v>0.0007019861215391481</v>
      </c>
      <c r="I4" s="2"/>
    </row>
    <row r="5" spans="1:9" ht="12.75">
      <c r="A5" s="15"/>
      <c r="B5" s="16" t="s">
        <v>380</v>
      </c>
      <c r="C5" s="17" t="s">
        <v>332</v>
      </c>
      <c r="D5" s="18"/>
      <c r="E5" s="19"/>
      <c r="F5" s="72">
        <v>2470</v>
      </c>
      <c r="G5" s="67"/>
      <c r="H5" s="20"/>
      <c r="I5" s="2"/>
    </row>
    <row r="6" spans="1:9" ht="19.5" customHeight="1">
      <c r="A6" s="12">
        <v>700</v>
      </c>
      <c r="B6" s="12"/>
      <c r="C6" s="13" t="s">
        <v>429</v>
      </c>
      <c r="D6" s="13">
        <f>SUM(D7:D17)</f>
        <v>41452400</v>
      </c>
      <c r="E6" s="14">
        <f>SUM(E7:E17)</f>
        <v>39095400</v>
      </c>
      <c r="F6" s="71">
        <f>SUM(F7:F17)</f>
        <v>38546603</v>
      </c>
      <c r="G6" s="66">
        <f t="shared" si="0"/>
        <v>0.9859626196432317</v>
      </c>
      <c r="H6" s="5">
        <f aca="true" t="shared" si="1" ref="H6:H37">F6/$F$140</f>
        <v>0.10259599362444517</v>
      </c>
      <c r="I6" s="2"/>
    </row>
    <row r="7" spans="1:9" ht="25.5">
      <c r="A7" s="22"/>
      <c r="B7" s="23" t="s">
        <v>356</v>
      </c>
      <c r="C7" s="17" t="s">
        <v>430</v>
      </c>
      <c r="D7" s="24">
        <v>21200000</v>
      </c>
      <c r="E7" s="25">
        <v>21200000</v>
      </c>
      <c r="F7" s="73">
        <v>19550514</v>
      </c>
      <c r="G7" s="67">
        <f t="shared" si="0"/>
        <v>0.9221940566037736</v>
      </c>
      <c r="H7" s="20">
        <f t="shared" si="1"/>
        <v>0.05203582815582027</v>
      </c>
      <c r="I7" s="2"/>
    </row>
    <row r="8" spans="1:9" ht="12.75">
      <c r="A8" s="22"/>
      <c r="B8" s="16" t="s">
        <v>355</v>
      </c>
      <c r="C8" s="17" t="s">
        <v>422</v>
      </c>
      <c r="D8" s="24"/>
      <c r="E8" s="25"/>
      <c r="F8" s="73">
        <v>62</v>
      </c>
      <c r="G8" s="67"/>
      <c r="H8" s="20">
        <f t="shared" si="1"/>
        <v>1.650197711252429E-07</v>
      </c>
      <c r="I8" s="2"/>
    </row>
    <row r="9" spans="1:9" ht="51">
      <c r="A9" s="15"/>
      <c r="B9" s="23" t="s">
        <v>357</v>
      </c>
      <c r="C9" s="17" t="s">
        <v>476</v>
      </c>
      <c r="D9" s="18">
        <v>1200000</v>
      </c>
      <c r="E9" s="19">
        <v>1200000</v>
      </c>
      <c r="F9" s="72">
        <v>1214960</v>
      </c>
      <c r="G9" s="67">
        <f t="shared" si="0"/>
        <v>1.0124666666666666</v>
      </c>
      <c r="H9" s="20">
        <f t="shared" si="1"/>
        <v>0.0032337487278439533</v>
      </c>
      <c r="I9" s="2"/>
    </row>
    <row r="10" spans="1:9" ht="25.5">
      <c r="A10" s="15"/>
      <c r="B10" s="23" t="s">
        <v>358</v>
      </c>
      <c r="C10" s="17" t="s">
        <v>477</v>
      </c>
      <c r="D10" s="18">
        <v>50000</v>
      </c>
      <c r="E10" s="19">
        <v>50000</v>
      </c>
      <c r="F10" s="72">
        <v>67499</v>
      </c>
      <c r="G10" s="67">
        <f t="shared" si="0"/>
        <v>1.34998</v>
      </c>
      <c r="H10" s="20">
        <f t="shared" si="1"/>
        <v>0.00017965596018036724</v>
      </c>
      <c r="I10" s="2"/>
    </row>
    <row r="11" spans="1:9" s="1" customFormat="1" ht="25.5">
      <c r="A11" s="26"/>
      <c r="B11" s="23" t="s">
        <v>359</v>
      </c>
      <c r="C11" s="17" t="s">
        <v>331</v>
      </c>
      <c r="D11" s="18">
        <v>17200000</v>
      </c>
      <c r="E11" s="19">
        <v>14843000</v>
      </c>
      <c r="F11" s="72">
        <v>14828515</v>
      </c>
      <c r="G11" s="67">
        <f t="shared" si="0"/>
        <v>0.9990241191133867</v>
      </c>
      <c r="H11" s="20">
        <f t="shared" si="1"/>
        <v>0.039467712119794045</v>
      </c>
      <c r="I11" s="2"/>
    </row>
    <row r="12" spans="1:9" s="1" customFormat="1" ht="12.75">
      <c r="A12" s="26"/>
      <c r="B12" s="23" t="s">
        <v>360</v>
      </c>
      <c r="C12" s="17" t="s">
        <v>449</v>
      </c>
      <c r="D12" s="18"/>
      <c r="E12" s="19"/>
      <c r="F12" s="72">
        <v>64211</v>
      </c>
      <c r="G12" s="67"/>
      <c r="H12" s="20">
        <f t="shared" si="1"/>
        <v>0.00017090458909230598</v>
      </c>
      <c r="I12" s="2"/>
    </row>
    <row r="13" spans="1:9" ht="12.75">
      <c r="A13" s="26"/>
      <c r="B13" s="23" t="s">
        <v>380</v>
      </c>
      <c r="C13" s="17" t="s">
        <v>332</v>
      </c>
      <c r="D13" s="18">
        <v>200000</v>
      </c>
      <c r="E13" s="19">
        <v>200000</v>
      </c>
      <c r="F13" s="72">
        <v>390299</v>
      </c>
      <c r="G13" s="67">
        <f t="shared" si="0"/>
        <v>1.951495</v>
      </c>
      <c r="H13" s="20">
        <f t="shared" si="1"/>
        <v>0.0010388234137163092</v>
      </c>
      <c r="I13" s="2"/>
    </row>
    <row r="14" spans="1:9" s="1" customFormat="1" ht="12.75">
      <c r="A14" s="26"/>
      <c r="B14" s="23" t="s">
        <v>361</v>
      </c>
      <c r="C14" s="17" t="s">
        <v>431</v>
      </c>
      <c r="D14" s="18">
        <v>800000</v>
      </c>
      <c r="E14" s="19">
        <v>800000</v>
      </c>
      <c r="F14" s="72">
        <v>1209898</v>
      </c>
      <c r="G14" s="67">
        <f t="shared" si="0"/>
        <v>1.5123725</v>
      </c>
      <c r="H14" s="20">
        <f t="shared" si="1"/>
        <v>0.0032202756620143404</v>
      </c>
      <c r="I14" s="2"/>
    </row>
    <row r="15" spans="1:9" s="1" customFormat="1" ht="38.25">
      <c r="A15" s="26"/>
      <c r="B15" s="15">
        <v>2110</v>
      </c>
      <c r="C15" s="17" t="s">
        <v>424</v>
      </c>
      <c r="D15" s="18">
        <v>80000</v>
      </c>
      <c r="E15" s="19">
        <v>80000</v>
      </c>
      <c r="F15" s="72">
        <v>79778</v>
      </c>
      <c r="G15" s="67">
        <f t="shared" si="0"/>
        <v>0.997225</v>
      </c>
      <c r="H15" s="20">
        <f t="shared" si="1"/>
        <v>0.00021233785969080042</v>
      </c>
      <c r="I15" s="2"/>
    </row>
    <row r="16" spans="1:9" s="1" customFormat="1" ht="38.25">
      <c r="A16" s="26"/>
      <c r="B16" s="15">
        <v>2360</v>
      </c>
      <c r="C16" s="17" t="s">
        <v>362</v>
      </c>
      <c r="D16" s="18">
        <v>722400</v>
      </c>
      <c r="E16" s="19">
        <v>722400</v>
      </c>
      <c r="F16" s="72">
        <v>963054</v>
      </c>
      <c r="G16" s="67">
        <f t="shared" si="0"/>
        <v>1.3331312292358803</v>
      </c>
      <c r="H16" s="20">
        <f t="shared" si="1"/>
        <v>0.002563273397762091</v>
      </c>
      <c r="I16" s="2"/>
    </row>
    <row r="17" spans="1:9" s="1" customFormat="1" ht="12.75">
      <c r="A17" s="26"/>
      <c r="B17" s="15">
        <v>2980</v>
      </c>
      <c r="C17" s="17" t="s">
        <v>600</v>
      </c>
      <c r="D17" s="18"/>
      <c r="E17" s="19"/>
      <c r="F17" s="72">
        <v>177813</v>
      </c>
      <c r="G17" s="67"/>
      <c r="H17" s="20">
        <f t="shared" si="1"/>
        <v>0.0004732687187595615</v>
      </c>
      <c r="I17" s="2"/>
    </row>
    <row r="18" spans="1:9" s="1" customFormat="1" ht="19.5" customHeight="1">
      <c r="A18" s="12">
        <v>710</v>
      </c>
      <c r="B18" s="12"/>
      <c r="C18" s="13" t="s">
        <v>432</v>
      </c>
      <c r="D18" s="13">
        <f>SUM(D19:D24)</f>
        <v>928500</v>
      </c>
      <c r="E18" s="14">
        <f>SUM(E19:E24)</f>
        <v>948780</v>
      </c>
      <c r="F18" s="71">
        <f>SUM(F19:F24)</f>
        <v>881329</v>
      </c>
      <c r="G18" s="66">
        <f t="shared" si="0"/>
        <v>0.9289076498239844</v>
      </c>
      <c r="H18" s="5">
        <f t="shared" si="1"/>
        <v>0.002345753384936116</v>
      </c>
      <c r="I18" s="2"/>
    </row>
    <row r="19" spans="1:9" s="1" customFormat="1" ht="12.75">
      <c r="A19" s="26"/>
      <c r="B19" s="23" t="s">
        <v>383</v>
      </c>
      <c r="C19" s="17" t="s">
        <v>455</v>
      </c>
      <c r="D19" s="18">
        <v>600000</v>
      </c>
      <c r="E19" s="19">
        <v>600000</v>
      </c>
      <c r="F19" s="72">
        <v>521007</v>
      </c>
      <c r="G19" s="67">
        <f t="shared" si="0"/>
        <v>0.868345</v>
      </c>
      <c r="H19" s="20">
        <f t="shared" si="1"/>
        <v>0.0013867170305588616</v>
      </c>
      <c r="I19" s="2"/>
    </row>
    <row r="20" spans="1:9" s="1" customFormat="1" ht="12.75" customHeight="1">
      <c r="A20" s="26"/>
      <c r="B20" s="23" t="s">
        <v>380</v>
      </c>
      <c r="C20" s="17" t="s">
        <v>332</v>
      </c>
      <c r="D20" s="18"/>
      <c r="E20" s="19"/>
      <c r="F20" s="72">
        <v>10902</v>
      </c>
      <c r="G20" s="67"/>
      <c r="H20" s="20">
        <f t="shared" si="1"/>
        <v>2.9016863625925773E-05</v>
      </c>
      <c r="I20" s="2"/>
    </row>
    <row r="21" spans="1:9" s="1" customFormat="1" ht="38.25">
      <c r="A21" s="15"/>
      <c r="B21" s="15">
        <v>2020</v>
      </c>
      <c r="C21" s="17" t="s">
        <v>433</v>
      </c>
      <c r="D21" s="18">
        <v>3500</v>
      </c>
      <c r="E21" s="19">
        <v>3500</v>
      </c>
      <c r="F21" s="72">
        <v>3500</v>
      </c>
      <c r="G21" s="67">
        <f t="shared" si="0"/>
        <v>1</v>
      </c>
      <c r="H21" s="20">
        <f t="shared" si="1"/>
        <v>9.315632240941131E-06</v>
      </c>
      <c r="I21" s="2"/>
    </row>
    <row r="22" spans="1:9" s="1" customFormat="1" ht="38.25">
      <c r="A22" s="15"/>
      <c r="B22" s="15">
        <v>2110</v>
      </c>
      <c r="C22" s="17" t="s">
        <v>424</v>
      </c>
      <c r="D22" s="18">
        <v>275000</v>
      </c>
      <c r="E22" s="19">
        <v>295280</v>
      </c>
      <c r="F22" s="72">
        <v>293518</v>
      </c>
      <c r="G22" s="67">
        <f t="shared" si="0"/>
        <v>0.9940327824437821</v>
      </c>
      <c r="H22" s="20">
        <f t="shared" si="1"/>
        <v>0.0007812302125990168</v>
      </c>
      <c r="I22" s="2"/>
    </row>
    <row r="23" spans="1:9" s="1" customFormat="1" ht="12.75">
      <c r="A23" s="15"/>
      <c r="B23" s="15">
        <v>2380</v>
      </c>
      <c r="C23" s="17" t="s">
        <v>601</v>
      </c>
      <c r="D23" s="18"/>
      <c r="E23" s="19"/>
      <c r="F23" s="72">
        <v>2509</v>
      </c>
      <c r="G23" s="67"/>
      <c r="H23" s="20">
        <f t="shared" si="1"/>
        <v>6.677977512148942E-06</v>
      </c>
      <c r="I23" s="2"/>
    </row>
    <row r="24" spans="1:9" s="1" customFormat="1" ht="38.25">
      <c r="A24" s="15"/>
      <c r="B24" s="15">
        <v>6410</v>
      </c>
      <c r="C24" s="17" t="s">
        <v>439</v>
      </c>
      <c r="D24" s="18">
        <v>50000</v>
      </c>
      <c r="E24" s="19">
        <v>50000</v>
      </c>
      <c r="F24" s="72">
        <v>49893</v>
      </c>
      <c r="G24" s="67">
        <f t="shared" si="0"/>
        <v>0.99786</v>
      </c>
      <c r="H24" s="20">
        <f t="shared" si="1"/>
        <v>0.00013279566839922166</v>
      </c>
      <c r="I24" s="2"/>
    </row>
    <row r="25" spans="1:9" s="1" customFormat="1" ht="19.5" customHeight="1">
      <c r="A25" s="12">
        <v>750</v>
      </c>
      <c r="B25" s="12"/>
      <c r="C25" s="13" t="s">
        <v>434</v>
      </c>
      <c r="D25" s="13">
        <f>SUM(D26:D35)</f>
        <v>4077435</v>
      </c>
      <c r="E25" s="14">
        <f>SUM(E26:E35)</f>
        <v>4147435</v>
      </c>
      <c r="F25" s="71">
        <f>SUM(F26:F35)</f>
        <v>6401396</v>
      </c>
      <c r="G25" s="66">
        <f t="shared" si="0"/>
        <v>1.5434590294965442</v>
      </c>
      <c r="H25" s="5">
        <f t="shared" si="1"/>
        <v>0.01703801456132331</v>
      </c>
      <c r="I25" s="2"/>
    </row>
    <row r="26" spans="1:9" s="1" customFormat="1" ht="12.75">
      <c r="A26" s="22"/>
      <c r="B26" s="16" t="s">
        <v>363</v>
      </c>
      <c r="C26" s="27" t="s">
        <v>435</v>
      </c>
      <c r="D26" s="24">
        <v>2400000</v>
      </c>
      <c r="E26" s="25">
        <v>2400000</v>
      </c>
      <c r="F26" s="73">
        <v>3607242</v>
      </c>
      <c r="G26" s="67">
        <f t="shared" si="0"/>
        <v>1.5030175</v>
      </c>
      <c r="H26" s="20">
        <f t="shared" si="1"/>
        <v>0.00960106853602199</v>
      </c>
      <c r="I26" s="2"/>
    </row>
    <row r="27" spans="1:9" s="28" customFormat="1" ht="12.75">
      <c r="A27" s="22"/>
      <c r="B27" s="16" t="s">
        <v>355</v>
      </c>
      <c r="C27" s="17" t="s">
        <v>422</v>
      </c>
      <c r="D27" s="24">
        <v>300000</v>
      </c>
      <c r="E27" s="25">
        <v>300000</v>
      </c>
      <c r="F27" s="73">
        <v>761574</v>
      </c>
      <c r="G27" s="67">
        <f t="shared" si="0"/>
        <v>2.53858</v>
      </c>
      <c r="H27" s="20">
        <f t="shared" si="1"/>
        <v>0.002027012373789286</v>
      </c>
      <c r="I27" s="2"/>
    </row>
    <row r="28" spans="1:9" s="28" customFormat="1" ht="12.75">
      <c r="A28" s="22"/>
      <c r="B28" s="16" t="s">
        <v>602</v>
      </c>
      <c r="C28" s="17" t="s">
        <v>603</v>
      </c>
      <c r="D28" s="24"/>
      <c r="E28" s="25"/>
      <c r="F28" s="73">
        <v>2322</v>
      </c>
      <c r="G28" s="67"/>
      <c r="H28" s="20">
        <f t="shared" si="1"/>
        <v>6.180256589561516E-06</v>
      </c>
      <c r="I28" s="2"/>
    </row>
    <row r="29" spans="1:9" s="28" customFormat="1" ht="12.75">
      <c r="A29" s="22"/>
      <c r="B29" s="23" t="s">
        <v>380</v>
      </c>
      <c r="C29" s="17" t="s">
        <v>332</v>
      </c>
      <c r="D29" s="24"/>
      <c r="E29" s="25"/>
      <c r="F29" s="73">
        <v>16361</v>
      </c>
      <c r="G29" s="67"/>
      <c r="H29" s="20">
        <f t="shared" si="1"/>
        <v>4.354658831258224E-05</v>
      </c>
      <c r="I29" s="2"/>
    </row>
    <row r="30" spans="1:9" s="28" customFormat="1" ht="12.75">
      <c r="A30" s="22"/>
      <c r="B30" s="16" t="s">
        <v>361</v>
      </c>
      <c r="C30" s="17" t="s">
        <v>431</v>
      </c>
      <c r="D30" s="24">
        <v>400000</v>
      </c>
      <c r="E30" s="25">
        <v>400000</v>
      </c>
      <c r="F30" s="73">
        <v>975159</v>
      </c>
      <c r="G30" s="67">
        <f t="shared" si="0"/>
        <v>2.4378975</v>
      </c>
      <c r="H30" s="20">
        <f t="shared" si="1"/>
        <v>0.002595492177269689</v>
      </c>
      <c r="I30" s="2"/>
    </row>
    <row r="31" spans="1:9" s="28" customFormat="1" ht="38.25">
      <c r="A31" s="26"/>
      <c r="B31" s="15">
        <v>2010</v>
      </c>
      <c r="C31" s="17" t="s">
        <v>436</v>
      </c>
      <c r="D31" s="18">
        <v>626153</v>
      </c>
      <c r="E31" s="19">
        <v>639689</v>
      </c>
      <c r="F31" s="72">
        <v>639689</v>
      </c>
      <c r="G31" s="67">
        <f t="shared" si="0"/>
        <v>1</v>
      </c>
      <c r="H31" s="20">
        <f t="shared" si="1"/>
        <v>0.0017026021350215403</v>
      </c>
      <c r="I31" s="2"/>
    </row>
    <row r="32" spans="1:9" s="28" customFormat="1" ht="38.25">
      <c r="A32" s="26"/>
      <c r="B32" s="15">
        <v>2027</v>
      </c>
      <c r="C32" s="17" t="s">
        <v>433</v>
      </c>
      <c r="D32" s="18"/>
      <c r="E32" s="19">
        <v>70000</v>
      </c>
      <c r="F32" s="72">
        <v>63998</v>
      </c>
      <c r="G32" s="67">
        <f t="shared" si="0"/>
        <v>0.9142571428571429</v>
      </c>
      <c r="H32" s="20">
        <f t="shared" si="1"/>
        <v>0.00017033766633021443</v>
      </c>
      <c r="I32" s="2"/>
    </row>
    <row r="33" spans="1:9" s="28" customFormat="1" ht="38.25">
      <c r="A33" s="26"/>
      <c r="B33" s="15">
        <v>2110</v>
      </c>
      <c r="C33" s="17" t="s">
        <v>424</v>
      </c>
      <c r="D33" s="18">
        <v>308895</v>
      </c>
      <c r="E33" s="19">
        <v>295359</v>
      </c>
      <c r="F33" s="72">
        <v>294890</v>
      </c>
      <c r="G33" s="67">
        <f t="shared" si="0"/>
        <v>0.9984121018827935</v>
      </c>
      <c r="H33" s="20">
        <f t="shared" si="1"/>
        <v>0.0007848819404374657</v>
      </c>
      <c r="I33" s="2"/>
    </row>
    <row r="34" spans="1:9" ht="38.25">
      <c r="A34" s="26"/>
      <c r="B34" s="15">
        <v>2120</v>
      </c>
      <c r="C34" s="17" t="s">
        <v>253</v>
      </c>
      <c r="D34" s="18">
        <v>23000</v>
      </c>
      <c r="E34" s="19">
        <v>23000</v>
      </c>
      <c r="F34" s="72">
        <v>17957</v>
      </c>
      <c r="G34" s="67">
        <f t="shared" si="0"/>
        <v>0.7807391304347826</v>
      </c>
      <c r="H34" s="20">
        <f t="shared" si="1"/>
        <v>4.7794516614451396E-05</v>
      </c>
      <c r="I34" s="2"/>
    </row>
    <row r="35" spans="1:9" ht="38.25">
      <c r="A35" s="26"/>
      <c r="B35" s="15">
        <v>2360</v>
      </c>
      <c r="C35" s="17" t="s">
        <v>362</v>
      </c>
      <c r="D35" s="18">
        <v>19387</v>
      </c>
      <c r="E35" s="19">
        <v>19387</v>
      </c>
      <c r="F35" s="72">
        <v>22204</v>
      </c>
      <c r="G35" s="67">
        <f t="shared" si="0"/>
        <v>1.1453035539278897</v>
      </c>
      <c r="H35" s="20">
        <f t="shared" si="1"/>
        <v>5.909837093653053E-05</v>
      </c>
      <c r="I35" s="2"/>
    </row>
    <row r="36" spans="1:9" ht="25.5">
      <c r="A36" s="12">
        <v>751</v>
      </c>
      <c r="B36" s="12"/>
      <c r="C36" s="13" t="s">
        <v>256</v>
      </c>
      <c r="D36" s="13">
        <f>D37</f>
        <v>20113</v>
      </c>
      <c r="E36" s="14">
        <f>E37</f>
        <v>500398</v>
      </c>
      <c r="F36" s="71">
        <f>F37</f>
        <v>493023</v>
      </c>
      <c r="G36" s="66">
        <f t="shared" si="0"/>
        <v>0.9852617316615974</v>
      </c>
      <c r="H36" s="5">
        <f t="shared" si="1"/>
        <v>0.0013122345583787198</v>
      </c>
      <c r="I36" s="2"/>
    </row>
    <row r="37" spans="1:9" s="1" customFormat="1" ht="38.25">
      <c r="A37" s="26"/>
      <c r="B37" s="15">
        <v>2010</v>
      </c>
      <c r="C37" s="17" t="s">
        <v>436</v>
      </c>
      <c r="D37" s="18">
        <v>20113</v>
      </c>
      <c r="E37" s="19">
        <v>500398</v>
      </c>
      <c r="F37" s="72">
        <v>493023</v>
      </c>
      <c r="G37" s="67">
        <f t="shared" si="0"/>
        <v>0.9852617316615974</v>
      </c>
      <c r="H37" s="20">
        <f t="shared" si="1"/>
        <v>0.0013122345583787198</v>
      </c>
      <c r="I37" s="2"/>
    </row>
    <row r="38" spans="1:9" ht="19.5" customHeight="1">
      <c r="A38" s="12">
        <v>754</v>
      </c>
      <c r="B38" s="29"/>
      <c r="C38" s="13" t="s">
        <v>437</v>
      </c>
      <c r="D38" s="13">
        <f>SUM(D39:D45)</f>
        <v>8077000</v>
      </c>
      <c r="E38" s="14">
        <f>SUM(E39:E45)</f>
        <v>8291000</v>
      </c>
      <c r="F38" s="71">
        <f>SUM(F39:F45)</f>
        <v>8327155</v>
      </c>
      <c r="G38" s="66">
        <f t="shared" si="0"/>
        <v>1.0043607526233265</v>
      </c>
      <c r="H38" s="5">
        <f aca="true" t="shared" si="2" ref="H38:H68">F38/$F$140</f>
        <v>0.02216363245523261</v>
      </c>
      <c r="I38" s="2"/>
    </row>
    <row r="39" spans="1:9" s="1" customFormat="1" ht="12.75">
      <c r="A39" s="26"/>
      <c r="B39" s="23" t="s">
        <v>365</v>
      </c>
      <c r="C39" s="17" t="s">
        <v>438</v>
      </c>
      <c r="D39" s="18">
        <v>60000</v>
      </c>
      <c r="E39" s="19">
        <v>60000</v>
      </c>
      <c r="F39" s="72">
        <v>96259</v>
      </c>
      <c r="G39" s="67">
        <f t="shared" si="0"/>
        <v>1.6043166666666666</v>
      </c>
      <c r="H39" s="20">
        <f t="shared" si="2"/>
        <v>0.0002562038411087864</v>
      </c>
      <c r="I39" s="2"/>
    </row>
    <row r="40" spans="1:9" s="1" customFormat="1" ht="12.75">
      <c r="A40" s="26"/>
      <c r="B40" s="16" t="s">
        <v>355</v>
      </c>
      <c r="C40" s="17" t="s">
        <v>422</v>
      </c>
      <c r="D40" s="18">
        <v>3000</v>
      </c>
      <c r="E40" s="19">
        <v>3000</v>
      </c>
      <c r="F40" s="72">
        <v>2707</v>
      </c>
      <c r="G40" s="67">
        <f t="shared" si="0"/>
        <v>0.9023333333333333</v>
      </c>
      <c r="H40" s="20">
        <f t="shared" si="2"/>
        <v>7.20497613606504E-06</v>
      </c>
      <c r="I40" s="2"/>
    </row>
    <row r="41" spans="1:9" s="1" customFormat="1" ht="12.75">
      <c r="A41" s="26"/>
      <c r="B41" s="23" t="s">
        <v>380</v>
      </c>
      <c r="C41" s="17" t="s">
        <v>332</v>
      </c>
      <c r="D41" s="18"/>
      <c r="E41" s="19"/>
      <c r="F41" s="72">
        <v>643</v>
      </c>
      <c r="G41" s="67"/>
      <c r="H41" s="20">
        <f t="shared" si="2"/>
        <v>1.7114147231214706E-06</v>
      </c>
      <c r="I41" s="2"/>
    </row>
    <row r="42" spans="1:9" s="1" customFormat="1" ht="12.75">
      <c r="A42" s="26"/>
      <c r="B42" s="16" t="s">
        <v>361</v>
      </c>
      <c r="C42" s="17" t="s">
        <v>431</v>
      </c>
      <c r="D42" s="18"/>
      <c r="E42" s="19"/>
      <c r="F42" s="72">
        <v>76</v>
      </c>
      <c r="G42" s="67"/>
      <c r="H42" s="20">
        <f t="shared" si="2"/>
        <v>2.022823000890074E-07</v>
      </c>
      <c r="I42" s="2"/>
    </row>
    <row r="43" spans="1:9" s="1" customFormat="1" ht="38.25">
      <c r="A43" s="26"/>
      <c r="B43" s="15">
        <v>2010</v>
      </c>
      <c r="C43" s="17" t="s">
        <v>436</v>
      </c>
      <c r="D43" s="18">
        <v>7000</v>
      </c>
      <c r="E43" s="19">
        <v>7000</v>
      </c>
      <c r="F43" s="72">
        <v>6999</v>
      </c>
      <c r="G43" s="67">
        <f t="shared" si="0"/>
        <v>0.9998571428571429</v>
      </c>
      <c r="H43" s="20">
        <f t="shared" si="2"/>
        <v>1.8628602872670563E-05</v>
      </c>
      <c r="I43" s="2"/>
    </row>
    <row r="44" spans="1:9" s="1" customFormat="1" ht="38.25">
      <c r="A44" s="26"/>
      <c r="B44" s="15">
        <v>2110</v>
      </c>
      <c r="C44" s="17" t="s">
        <v>424</v>
      </c>
      <c r="D44" s="18">
        <v>8007000</v>
      </c>
      <c r="E44" s="19">
        <v>8002470</v>
      </c>
      <c r="F44" s="72">
        <v>8001942</v>
      </c>
      <c r="G44" s="67">
        <f t="shared" si="0"/>
        <v>0.9999340203712104</v>
      </c>
      <c r="H44" s="20">
        <f t="shared" si="2"/>
        <v>0.021298042538668842</v>
      </c>
      <c r="I44" s="2"/>
    </row>
    <row r="45" spans="1:9" s="1" customFormat="1" ht="38.25">
      <c r="A45" s="26"/>
      <c r="B45" s="15">
        <v>6410</v>
      </c>
      <c r="C45" s="17" t="s">
        <v>439</v>
      </c>
      <c r="D45" s="18"/>
      <c r="E45" s="19">
        <v>218530</v>
      </c>
      <c r="F45" s="72">
        <v>218529</v>
      </c>
      <c r="G45" s="67">
        <f t="shared" si="0"/>
        <v>0.9999954239692491</v>
      </c>
      <c r="H45" s="20">
        <f t="shared" si="2"/>
        <v>0.0005816387994230356</v>
      </c>
      <c r="I45" s="2"/>
    </row>
    <row r="46" spans="1:9" s="1" customFormat="1" ht="38.25">
      <c r="A46" s="12">
        <v>756</v>
      </c>
      <c r="B46" s="29"/>
      <c r="C46" s="13" t="s">
        <v>311</v>
      </c>
      <c r="D46" s="13">
        <f>SUM(D47:D64)</f>
        <v>162047708</v>
      </c>
      <c r="E46" s="14">
        <f>SUM(E47:E64)</f>
        <v>164501279</v>
      </c>
      <c r="F46" s="71">
        <f>SUM(F47:F64)</f>
        <v>173635119</v>
      </c>
      <c r="G46" s="66">
        <f t="shared" si="0"/>
        <v>1.0555244315152104</v>
      </c>
      <c r="H46" s="5">
        <f t="shared" si="2"/>
        <v>0.4621488322045857</v>
      </c>
      <c r="I46" s="2"/>
    </row>
    <row r="47" spans="1:9" s="1" customFormat="1" ht="12.75">
      <c r="A47" s="22"/>
      <c r="B47" s="16" t="s">
        <v>366</v>
      </c>
      <c r="C47" s="27" t="s">
        <v>333</v>
      </c>
      <c r="D47" s="24">
        <v>88774208</v>
      </c>
      <c r="E47" s="25">
        <v>89368716</v>
      </c>
      <c r="F47" s="73">
        <v>92671400</v>
      </c>
      <c r="G47" s="67">
        <f t="shared" si="0"/>
        <v>1.0369557060660914</v>
      </c>
      <c r="H47" s="20">
        <f t="shared" si="2"/>
        <v>0.24665505190090053</v>
      </c>
      <c r="I47" s="2"/>
    </row>
    <row r="48" spans="1:9" s="1" customFormat="1" ht="12.75">
      <c r="A48" s="22"/>
      <c r="B48" s="16" t="s">
        <v>367</v>
      </c>
      <c r="C48" s="27" t="s">
        <v>334</v>
      </c>
      <c r="D48" s="24">
        <v>7000000</v>
      </c>
      <c r="E48" s="25">
        <v>7000000</v>
      </c>
      <c r="F48" s="73">
        <v>10667487</v>
      </c>
      <c r="G48" s="67">
        <f t="shared" si="0"/>
        <v>1.5239267142857142</v>
      </c>
      <c r="H48" s="20">
        <f t="shared" si="2"/>
        <v>0.028392681664862966</v>
      </c>
      <c r="I48" s="2"/>
    </row>
    <row r="49" spans="1:9" s="1" customFormat="1" ht="12.75">
      <c r="A49" s="22"/>
      <c r="B49" s="23" t="s">
        <v>368</v>
      </c>
      <c r="C49" s="17" t="s">
        <v>440</v>
      </c>
      <c r="D49" s="24">
        <v>54000000</v>
      </c>
      <c r="E49" s="25">
        <v>54000000</v>
      </c>
      <c r="F49" s="73">
        <v>53014489</v>
      </c>
      <c r="G49" s="67">
        <f t="shared" si="0"/>
        <v>0.9817497962962963</v>
      </c>
      <c r="H49" s="20">
        <f t="shared" si="2"/>
        <v>0.14110385227583397</v>
      </c>
      <c r="I49" s="2"/>
    </row>
    <row r="50" spans="1:9" s="1" customFormat="1" ht="12.75">
      <c r="A50" s="22"/>
      <c r="B50" s="23" t="s">
        <v>369</v>
      </c>
      <c r="C50" s="17" t="s">
        <v>441</v>
      </c>
      <c r="D50" s="24">
        <v>250000</v>
      </c>
      <c r="E50" s="25">
        <v>250000</v>
      </c>
      <c r="F50" s="73">
        <v>271702</v>
      </c>
      <c r="G50" s="67">
        <f t="shared" si="0"/>
        <v>1.086808</v>
      </c>
      <c r="H50" s="20">
        <f t="shared" si="2"/>
        <v>0.0007231645460366249</v>
      </c>
      <c r="I50" s="2"/>
    </row>
    <row r="51" spans="1:9" ht="12.75">
      <c r="A51" s="26"/>
      <c r="B51" s="23" t="s">
        <v>370</v>
      </c>
      <c r="C51" s="17" t="s">
        <v>442</v>
      </c>
      <c r="D51" s="18">
        <v>6500</v>
      </c>
      <c r="E51" s="19">
        <v>6500</v>
      </c>
      <c r="F51" s="72">
        <v>7209</v>
      </c>
      <c r="G51" s="67">
        <f t="shared" si="0"/>
        <v>1.109076923076923</v>
      </c>
      <c r="H51" s="20">
        <f t="shared" si="2"/>
        <v>1.918754080712703E-05</v>
      </c>
      <c r="I51" s="2"/>
    </row>
    <row r="52" spans="1:9" ht="12.75">
      <c r="A52" s="26"/>
      <c r="B52" s="23" t="s">
        <v>371</v>
      </c>
      <c r="C52" s="17" t="s">
        <v>443</v>
      </c>
      <c r="D52" s="18">
        <v>2500000</v>
      </c>
      <c r="E52" s="19">
        <v>2500000</v>
      </c>
      <c r="F52" s="72">
        <v>2224981</v>
      </c>
      <c r="G52" s="67">
        <f t="shared" si="0"/>
        <v>0.8899924</v>
      </c>
      <c r="H52" s="20">
        <f t="shared" si="2"/>
        <v>0.005922029925451839</v>
      </c>
      <c r="I52" s="2"/>
    </row>
    <row r="53" spans="1:9" s="1" customFormat="1" ht="25.5">
      <c r="A53" s="26"/>
      <c r="B53" s="23" t="s">
        <v>372</v>
      </c>
      <c r="C53" s="17" t="s">
        <v>288</v>
      </c>
      <c r="D53" s="18">
        <v>350000</v>
      </c>
      <c r="E53" s="19">
        <v>350000</v>
      </c>
      <c r="F53" s="72">
        <v>334949</v>
      </c>
      <c r="G53" s="67">
        <f t="shared" si="0"/>
        <v>0.9569971428571429</v>
      </c>
      <c r="H53" s="20">
        <f t="shared" si="2"/>
        <v>0.0008915033438488545</v>
      </c>
      <c r="I53" s="2"/>
    </row>
    <row r="54" spans="1:9" ht="12.75">
      <c r="A54" s="26"/>
      <c r="B54" s="23" t="s">
        <v>373</v>
      </c>
      <c r="C54" s="17" t="s">
        <v>444</v>
      </c>
      <c r="D54" s="18">
        <v>700000</v>
      </c>
      <c r="E54" s="19">
        <v>700000</v>
      </c>
      <c r="F54" s="72">
        <v>1105611</v>
      </c>
      <c r="G54" s="67">
        <f t="shared" si="0"/>
        <v>1.5794442857142856</v>
      </c>
      <c r="H54" s="20">
        <f t="shared" si="2"/>
        <v>0.002942704422154047</v>
      </c>
      <c r="I54" s="2"/>
    </row>
    <row r="55" spans="1:9" ht="12.75">
      <c r="A55" s="26"/>
      <c r="B55" s="23" t="s">
        <v>374</v>
      </c>
      <c r="C55" s="17" t="s">
        <v>445</v>
      </c>
      <c r="D55" s="18">
        <v>17000</v>
      </c>
      <c r="E55" s="19">
        <v>17000</v>
      </c>
      <c r="F55" s="72">
        <v>17618</v>
      </c>
      <c r="G55" s="67">
        <f t="shared" si="0"/>
        <v>1.0363529411764707</v>
      </c>
      <c r="H55" s="20">
        <f t="shared" si="2"/>
        <v>4.689223109168595E-05</v>
      </c>
      <c r="I55" s="2"/>
    </row>
    <row r="56" spans="1:9" s="1" customFormat="1" ht="12.75">
      <c r="A56" s="26"/>
      <c r="B56" s="23" t="s">
        <v>375</v>
      </c>
      <c r="C56" s="17" t="s">
        <v>446</v>
      </c>
      <c r="D56" s="18">
        <v>4000000</v>
      </c>
      <c r="E56" s="19">
        <v>4000000</v>
      </c>
      <c r="F56" s="72">
        <v>4319831</v>
      </c>
      <c r="G56" s="67">
        <f t="shared" si="0"/>
        <v>1.07995775</v>
      </c>
      <c r="H56" s="20">
        <f t="shared" si="2"/>
        <v>0.011497701982576276</v>
      </c>
      <c r="I56" s="2"/>
    </row>
    <row r="57" spans="1:9" s="31" customFormat="1" ht="12.75">
      <c r="A57" s="26"/>
      <c r="B57" s="23" t="s">
        <v>376</v>
      </c>
      <c r="C57" s="17" t="s">
        <v>447</v>
      </c>
      <c r="D57" s="18">
        <v>1100000</v>
      </c>
      <c r="E57" s="19">
        <v>1100000</v>
      </c>
      <c r="F57" s="72">
        <v>1556432</v>
      </c>
      <c r="G57" s="67">
        <f t="shared" si="0"/>
        <v>1.4149381818181819</v>
      </c>
      <c r="H57" s="20">
        <f t="shared" si="2"/>
        <v>0.00414261374858071</v>
      </c>
      <c r="I57" s="30"/>
    </row>
    <row r="58" spans="1:9" s="31" customFormat="1" ht="12.75">
      <c r="A58" s="26"/>
      <c r="B58" s="23" t="s">
        <v>335</v>
      </c>
      <c r="C58" s="17" t="s">
        <v>336</v>
      </c>
      <c r="D58" s="18">
        <v>150000</v>
      </c>
      <c r="E58" s="19">
        <v>150000</v>
      </c>
      <c r="F58" s="72">
        <v>4308</v>
      </c>
      <c r="G58" s="67">
        <f t="shared" si="0"/>
        <v>0.02872</v>
      </c>
      <c r="H58" s="20">
        <f t="shared" si="2"/>
        <v>1.1466212483992683E-05</v>
      </c>
      <c r="I58" s="30"/>
    </row>
    <row r="59" spans="1:9" s="31" customFormat="1" ht="12.75">
      <c r="A59" s="26"/>
      <c r="B59" s="23" t="s">
        <v>377</v>
      </c>
      <c r="C59" s="17" t="s">
        <v>448</v>
      </c>
      <c r="D59" s="18">
        <v>150000</v>
      </c>
      <c r="E59" s="19">
        <v>150000</v>
      </c>
      <c r="F59" s="72">
        <v>204742</v>
      </c>
      <c r="G59" s="67">
        <f t="shared" si="0"/>
        <v>1.3649466666666668</v>
      </c>
      <c r="H59" s="20">
        <f t="shared" si="2"/>
        <v>0.0005449431932213625</v>
      </c>
      <c r="I59" s="2"/>
    </row>
    <row r="60" spans="1:9" s="31" customFormat="1" ht="12.75">
      <c r="A60" s="26"/>
      <c r="B60" s="23" t="s">
        <v>378</v>
      </c>
      <c r="C60" s="17" t="s">
        <v>40</v>
      </c>
      <c r="D60" s="18">
        <v>2600000</v>
      </c>
      <c r="E60" s="19">
        <v>2600000</v>
      </c>
      <c r="F60" s="72">
        <v>4794073</v>
      </c>
      <c r="G60" s="67">
        <f t="shared" si="0"/>
        <v>1.8438742307692308</v>
      </c>
      <c r="H60" s="20">
        <f t="shared" si="2"/>
        <v>0.012759948858350105</v>
      </c>
      <c r="I60" s="2"/>
    </row>
    <row r="61" spans="1:9" s="31" customFormat="1" ht="12.75">
      <c r="A61" s="26"/>
      <c r="B61" s="23" t="s">
        <v>379</v>
      </c>
      <c r="C61" s="17" t="s">
        <v>478</v>
      </c>
      <c r="D61" s="18"/>
      <c r="E61" s="19">
        <v>1308368</v>
      </c>
      <c r="F61" s="72">
        <v>1308368</v>
      </c>
      <c r="G61" s="67">
        <f t="shared" si="0"/>
        <v>1</v>
      </c>
      <c r="H61" s="20">
        <f t="shared" si="2"/>
        <v>0.00348236432109019</v>
      </c>
      <c r="I61" s="2"/>
    </row>
    <row r="62" spans="1:9" s="31" customFormat="1" ht="12.75" customHeight="1">
      <c r="A62" s="26"/>
      <c r="B62" s="23" t="s">
        <v>604</v>
      </c>
      <c r="C62" s="17" t="s">
        <v>605</v>
      </c>
      <c r="D62" s="18"/>
      <c r="E62" s="19"/>
      <c r="F62" s="72">
        <v>1356</v>
      </c>
      <c r="G62" s="67"/>
      <c r="H62" s="20">
        <f t="shared" si="2"/>
        <v>3.6091420910617637E-06</v>
      </c>
      <c r="I62" s="2"/>
    </row>
    <row r="63" spans="1:9" s="1" customFormat="1" ht="12.75">
      <c r="A63" s="26"/>
      <c r="B63" s="23" t="s">
        <v>360</v>
      </c>
      <c r="C63" s="17" t="s">
        <v>449</v>
      </c>
      <c r="D63" s="18">
        <v>450000</v>
      </c>
      <c r="E63" s="19">
        <v>450000</v>
      </c>
      <c r="F63" s="72">
        <v>349040</v>
      </c>
      <c r="G63" s="67">
        <f t="shared" si="0"/>
        <v>0.7756444444444445</v>
      </c>
      <c r="H63" s="20">
        <f t="shared" si="2"/>
        <v>0.0009290080792508835</v>
      </c>
      <c r="I63" s="2"/>
    </row>
    <row r="64" spans="1:9" s="1" customFormat="1" ht="25.5">
      <c r="A64" s="26"/>
      <c r="B64" s="23">
        <v>2440</v>
      </c>
      <c r="C64" s="17" t="s">
        <v>337</v>
      </c>
      <c r="D64" s="18"/>
      <c r="E64" s="19">
        <v>550695</v>
      </c>
      <c r="F64" s="72">
        <v>781523</v>
      </c>
      <c r="G64" s="67">
        <f t="shared" si="0"/>
        <v>1.419157609929271</v>
      </c>
      <c r="H64" s="20">
        <f t="shared" si="2"/>
        <v>0.0020801088159534387</v>
      </c>
      <c r="I64" s="2"/>
    </row>
    <row r="65" spans="1:9" s="1" customFormat="1" ht="19.5" customHeight="1">
      <c r="A65" s="12">
        <v>758</v>
      </c>
      <c r="B65" s="29"/>
      <c r="C65" s="13" t="s">
        <v>450</v>
      </c>
      <c r="D65" s="13">
        <f>SUM(D66:D67)</f>
        <v>89566989</v>
      </c>
      <c r="E65" s="14">
        <f>SUM(E66:E67)</f>
        <v>92382852</v>
      </c>
      <c r="F65" s="71">
        <f>SUM(F66:F67)</f>
        <v>93275174</v>
      </c>
      <c r="G65" s="66">
        <f t="shared" si="0"/>
        <v>1.0096589570540646</v>
      </c>
      <c r="H65" s="5">
        <f t="shared" si="2"/>
        <v>0.24826206234108397</v>
      </c>
      <c r="I65" s="2"/>
    </row>
    <row r="66" spans="1:9" s="1" customFormat="1" ht="13.5" customHeight="1">
      <c r="A66" s="26"/>
      <c r="B66" s="23" t="s">
        <v>380</v>
      </c>
      <c r="C66" s="17" t="s">
        <v>451</v>
      </c>
      <c r="D66" s="18">
        <v>250000</v>
      </c>
      <c r="E66" s="19">
        <v>1250000</v>
      </c>
      <c r="F66" s="72">
        <v>2142322</v>
      </c>
      <c r="G66" s="67">
        <f t="shared" si="0"/>
        <v>1.7138576</v>
      </c>
      <c r="H66" s="20">
        <f t="shared" si="2"/>
        <v>0.005702023969622138</v>
      </c>
      <c r="I66" s="2"/>
    </row>
    <row r="67" spans="1:9" s="1" customFormat="1" ht="12.75">
      <c r="A67" s="26"/>
      <c r="B67" s="15">
        <v>2920</v>
      </c>
      <c r="C67" s="17" t="s">
        <v>452</v>
      </c>
      <c r="D67" s="18">
        <v>89316989</v>
      </c>
      <c r="E67" s="19">
        <v>91132852</v>
      </c>
      <c r="F67" s="72">
        <v>91132852</v>
      </c>
      <c r="G67" s="67">
        <f t="shared" si="0"/>
        <v>1</v>
      </c>
      <c r="H67" s="20">
        <f t="shared" si="2"/>
        <v>0.24256003837146184</v>
      </c>
      <c r="I67" s="2"/>
    </row>
    <row r="68" spans="1:9" s="1" customFormat="1" ht="19.5" customHeight="1">
      <c r="A68" s="12">
        <v>801</v>
      </c>
      <c r="B68" s="29"/>
      <c r="C68" s="13" t="s">
        <v>461</v>
      </c>
      <c r="D68" s="13">
        <f>SUM(D69:D79)</f>
        <v>172400</v>
      </c>
      <c r="E68" s="14">
        <f>SUM(E69:E79)</f>
        <v>582447</v>
      </c>
      <c r="F68" s="71">
        <f>SUM(F69:F79)</f>
        <v>903510</v>
      </c>
      <c r="G68" s="66">
        <f t="shared" si="0"/>
        <v>1.5512312708280753</v>
      </c>
      <c r="H68" s="5">
        <f t="shared" si="2"/>
        <v>0.0024047905388607776</v>
      </c>
      <c r="I68" s="2"/>
    </row>
    <row r="69" spans="1:9" s="212" customFormat="1" ht="12.75" customHeight="1">
      <c r="A69" s="206"/>
      <c r="B69" s="23" t="s">
        <v>383</v>
      </c>
      <c r="C69" s="17" t="s">
        <v>455</v>
      </c>
      <c r="D69" s="207"/>
      <c r="E69" s="208"/>
      <c r="F69" s="79">
        <v>47232</v>
      </c>
      <c r="G69" s="209"/>
      <c r="H69" s="210"/>
      <c r="I69" s="211"/>
    </row>
    <row r="70" spans="1:9" s="212" customFormat="1" ht="12.75" customHeight="1">
      <c r="A70" s="206"/>
      <c r="B70" s="16" t="s">
        <v>602</v>
      </c>
      <c r="C70" s="17" t="s">
        <v>603</v>
      </c>
      <c r="D70" s="207"/>
      <c r="E70" s="208"/>
      <c r="F70" s="79">
        <v>43</v>
      </c>
      <c r="G70" s="209"/>
      <c r="H70" s="210"/>
      <c r="I70" s="211"/>
    </row>
    <row r="71" spans="1:9" s="212" customFormat="1" ht="12.75" customHeight="1">
      <c r="A71" s="206"/>
      <c r="B71" s="23" t="s">
        <v>380</v>
      </c>
      <c r="C71" s="17" t="s">
        <v>332</v>
      </c>
      <c r="D71" s="207"/>
      <c r="E71" s="208"/>
      <c r="F71" s="79">
        <v>3610</v>
      </c>
      <c r="G71" s="209"/>
      <c r="H71" s="210"/>
      <c r="I71" s="211"/>
    </row>
    <row r="72" spans="1:9" s="212" customFormat="1" ht="12.75" customHeight="1">
      <c r="A72" s="206"/>
      <c r="B72" s="16" t="s">
        <v>361</v>
      </c>
      <c r="C72" s="17" t="s">
        <v>431</v>
      </c>
      <c r="D72" s="207"/>
      <c r="E72" s="208"/>
      <c r="F72" s="79">
        <v>14314</v>
      </c>
      <c r="G72" s="209"/>
      <c r="H72" s="210"/>
      <c r="I72" s="211"/>
    </row>
    <row r="73" spans="1:9" s="1" customFormat="1" ht="25.5">
      <c r="A73" s="15"/>
      <c r="B73" s="15">
        <v>2030</v>
      </c>
      <c r="C73" s="17" t="s">
        <v>462</v>
      </c>
      <c r="D73" s="18"/>
      <c r="E73" s="19">
        <v>39572</v>
      </c>
      <c r="F73" s="72">
        <v>15665</v>
      </c>
      <c r="G73" s="67">
        <f t="shared" si="0"/>
        <v>0.39586070959264125</v>
      </c>
      <c r="H73" s="20">
        <f aca="true" t="shared" si="3" ref="H73:H80">F73/$F$140</f>
        <v>4.16941083012408E-05</v>
      </c>
      <c r="I73" s="2"/>
    </row>
    <row r="74" spans="1:9" s="1" customFormat="1" ht="25.5">
      <c r="A74" s="15"/>
      <c r="B74" s="15">
        <v>2130</v>
      </c>
      <c r="C74" s="17" t="s">
        <v>427</v>
      </c>
      <c r="D74" s="18"/>
      <c r="E74" s="19">
        <v>9800</v>
      </c>
      <c r="F74" s="72">
        <v>8020</v>
      </c>
      <c r="G74" s="67">
        <f t="shared" si="0"/>
        <v>0.8183673469387756</v>
      </c>
      <c r="H74" s="20">
        <f t="shared" si="3"/>
        <v>2.1346105877813676E-05</v>
      </c>
      <c r="I74" s="2"/>
    </row>
    <row r="75" spans="1:9" s="1" customFormat="1" ht="38.25">
      <c r="A75" s="26"/>
      <c r="B75" s="15">
        <v>2310</v>
      </c>
      <c r="C75" s="17" t="s">
        <v>364</v>
      </c>
      <c r="D75" s="18">
        <v>172400</v>
      </c>
      <c r="E75" s="19">
        <v>172400</v>
      </c>
      <c r="F75" s="72">
        <v>184313</v>
      </c>
      <c r="G75" s="67">
        <f t="shared" si="0"/>
        <v>1.0691009280742458</v>
      </c>
      <c r="H75" s="20">
        <f t="shared" si="3"/>
        <v>0.000490569178635595</v>
      </c>
      <c r="I75" s="2"/>
    </row>
    <row r="76" spans="1:9" s="1" customFormat="1" ht="38.25">
      <c r="A76" s="26"/>
      <c r="B76" s="15">
        <v>2707</v>
      </c>
      <c r="C76" s="17" t="s">
        <v>479</v>
      </c>
      <c r="D76" s="18"/>
      <c r="E76" s="19">
        <v>177922</v>
      </c>
      <c r="F76" s="72">
        <v>177922</v>
      </c>
      <c r="G76" s="67">
        <f t="shared" si="0"/>
        <v>1</v>
      </c>
      <c r="H76" s="20">
        <f t="shared" si="3"/>
        <v>0.0004735588341636365</v>
      </c>
      <c r="I76" s="2"/>
    </row>
    <row r="77" spans="1:9" s="1" customFormat="1" ht="38.25">
      <c r="A77" s="26"/>
      <c r="B77" s="15">
        <v>6290</v>
      </c>
      <c r="C77" s="17" t="s">
        <v>479</v>
      </c>
      <c r="D77" s="18"/>
      <c r="E77" s="19">
        <v>27426</v>
      </c>
      <c r="F77" s="72">
        <v>27426</v>
      </c>
      <c r="G77" s="67">
        <f t="shared" si="0"/>
        <v>1</v>
      </c>
      <c r="H77" s="20">
        <f t="shared" si="3"/>
        <v>7.29972942400147E-05</v>
      </c>
      <c r="I77" s="2"/>
    </row>
    <row r="78" spans="1:9" s="1" customFormat="1" ht="38.25">
      <c r="A78" s="26"/>
      <c r="B78" s="15">
        <v>6298</v>
      </c>
      <c r="C78" s="17" t="s">
        <v>479</v>
      </c>
      <c r="D78" s="18"/>
      <c r="E78" s="19"/>
      <c r="F78" s="72">
        <v>374969</v>
      </c>
      <c r="G78" s="67"/>
      <c r="H78" s="20">
        <f t="shared" si="3"/>
        <v>0.000998020944500987</v>
      </c>
      <c r="I78" s="2"/>
    </row>
    <row r="79" spans="1:9" s="1" customFormat="1" ht="25.5">
      <c r="A79" s="26"/>
      <c r="B79" s="15">
        <v>6339</v>
      </c>
      <c r="C79" s="17" t="s">
        <v>388</v>
      </c>
      <c r="D79" s="18"/>
      <c r="E79" s="19">
        <v>155327</v>
      </c>
      <c r="F79" s="72">
        <v>49996</v>
      </c>
      <c r="G79" s="67">
        <f t="shared" si="0"/>
        <v>0.32187578463499583</v>
      </c>
      <c r="H79" s="20">
        <f t="shared" si="3"/>
        <v>0.0001330698141480265</v>
      </c>
      <c r="I79" s="2"/>
    </row>
    <row r="80" spans="1:9" s="1" customFormat="1" ht="19.5" customHeight="1">
      <c r="A80" s="12">
        <v>803</v>
      </c>
      <c r="B80" s="29"/>
      <c r="C80" s="13" t="s">
        <v>338</v>
      </c>
      <c r="D80" s="13">
        <f>SUM(D81:D83)</f>
        <v>0</v>
      </c>
      <c r="E80" s="14">
        <f>SUM(E81:E83)</f>
        <v>4368</v>
      </c>
      <c r="F80" s="71">
        <f>SUM(F81:F83)</f>
        <v>4458</v>
      </c>
      <c r="G80" s="66">
        <f t="shared" si="0"/>
        <v>1.0206043956043955</v>
      </c>
      <c r="H80" s="5">
        <f t="shared" si="3"/>
        <v>1.1865453865747303E-05</v>
      </c>
      <c r="I80" s="2"/>
    </row>
    <row r="81" spans="1:9" s="1" customFormat="1" ht="12.75" customHeight="1">
      <c r="A81" s="206"/>
      <c r="B81" s="23" t="s">
        <v>380</v>
      </c>
      <c r="C81" s="17" t="s">
        <v>451</v>
      </c>
      <c r="D81" s="207"/>
      <c r="E81" s="208"/>
      <c r="F81" s="79">
        <v>90</v>
      </c>
      <c r="G81" s="209"/>
      <c r="H81" s="210"/>
      <c r="I81" s="2"/>
    </row>
    <row r="82" spans="1:9" s="1" customFormat="1" ht="51">
      <c r="A82" s="15"/>
      <c r="B82" s="15">
        <v>2888</v>
      </c>
      <c r="C82" s="17" t="s">
        <v>339</v>
      </c>
      <c r="D82" s="18"/>
      <c r="E82" s="19">
        <v>3276</v>
      </c>
      <c r="F82" s="72">
        <v>3276</v>
      </c>
      <c r="G82" s="67">
        <f t="shared" si="0"/>
        <v>1</v>
      </c>
      <c r="H82" s="20">
        <f>F82/$F$140</f>
        <v>8.719431777520898E-06</v>
      </c>
      <c r="I82" s="2"/>
    </row>
    <row r="83" spans="1:9" s="1" customFormat="1" ht="51">
      <c r="A83" s="26"/>
      <c r="B83" s="15">
        <v>2889</v>
      </c>
      <c r="C83" s="17" t="s">
        <v>339</v>
      </c>
      <c r="D83" s="18"/>
      <c r="E83" s="19">
        <v>1092</v>
      </c>
      <c r="F83" s="72">
        <v>1092</v>
      </c>
      <c r="G83" s="67">
        <f t="shared" si="0"/>
        <v>1</v>
      </c>
      <c r="H83" s="20">
        <f>F83/$F$140</f>
        <v>2.9064772591736327E-06</v>
      </c>
      <c r="I83" s="2"/>
    </row>
    <row r="84" spans="1:9" s="1" customFormat="1" ht="19.5" customHeight="1">
      <c r="A84" s="12">
        <v>851</v>
      </c>
      <c r="B84" s="29"/>
      <c r="C84" s="13" t="s">
        <v>453</v>
      </c>
      <c r="D84" s="13">
        <f>SUM(D85:D89)</f>
        <v>5125000</v>
      </c>
      <c r="E84" s="14">
        <f>SUM(E85:E89)</f>
        <v>4829347</v>
      </c>
      <c r="F84" s="71">
        <f>SUM(F85:F89)</f>
        <v>4870370</v>
      </c>
      <c r="G84" s="66">
        <f t="shared" si="0"/>
        <v>1.0084945231725946</v>
      </c>
      <c r="H84" s="5">
        <f>F84/$F$140</f>
        <v>0.012963021656374987</v>
      </c>
      <c r="I84" s="2"/>
    </row>
    <row r="85" spans="1:9" s="1" customFormat="1" ht="12.75">
      <c r="A85" s="26"/>
      <c r="B85" s="23" t="s">
        <v>381</v>
      </c>
      <c r="C85" s="17" t="s">
        <v>454</v>
      </c>
      <c r="D85" s="18">
        <v>2500000</v>
      </c>
      <c r="E85" s="19">
        <v>2500000</v>
      </c>
      <c r="F85" s="72">
        <v>2553997</v>
      </c>
      <c r="G85" s="67">
        <f aca="true" t="shared" si="4" ref="G85:G148">F85/E85</f>
        <v>1.0215988</v>
      </c>
      <c r="H85" s="20">
        <f aca="true" t="shared" si="5" ref="H85:H140">F85/$F$140</f>
        <v>0.006797741941847693</v>
      </c>
      <c r="I85" s="2"/>
    </row>
    <row r="86" spans="1:9" s="1" customFormat="1" ht="51">
      <c r="A86" s="26"/>
      <c r="B86" s="23" t="s">
        <v>357</v>
      </c>
      <c r="C86" s="17" t="s">
        <v>476</v>
      </c>
      <c r="D86" s="18"/>
      <c r="E86" s="19"/>
      <c r="F86" s="72">
        <v>6089</v>
      </c>
      <c r="G86" s="67"/>
      <c r="H86" s="20">
        <f t="shared" si="5"/>
        <v>1.620653849002587E-05</v>
      </c>
      <c r="I86" s="2"/>
    </row>
    <row r="87" spans="1:9" s="1" customFormat="1" ht="38.25">
      <c r="A87" s="26"/>
      <c r="B87" s="23">
        <v>2010</v>
      </c>
      <c r="C87" s="17" t="s">
        <v>436</v>
      </c>
      <c r="D87" s="18"/>
      <c r="E87" s="19">
        <v>1750</v>
      </c>
      <c r="F87" s="72">
        <v>1749</v>
      </c>
      <c r="G87" s="67">
        <f t="shared" si="4"/>
        <v>0.9994285714285714</v>
      </c>
      <c r="H87" s="20">
        <f t="shared" si="5"/>
        <v>4.6551545112588674E-06</v>
      </c>
      <c r="I87" s="2"/>
    </row>
    <row r="88" spans="1:9" s="1" customFormat="1" ht="38.25">
      <c r="A88" s="26"/>
      <c r="B88" s="15">
        <v>2110</v>
      </c>
      <c r="C88" s="17" t="s">
        <v>424</v>
      </c>
      <c r="D88" s="18">
        <v>2625000</v>
      </c>
      <c r="E88" s="19">
        <v>2234000</v>
      </c>
      <c r="F88" s="72">
        <v>2227238</v>
      </c>
      <c r="G88" s="67">
        <f t="shared" si="4"/>
        <v>0.9969731423455684</v>
      </c>
      <c r="H88" s="20">
        <f t="shared" si="5"/>
        <v>0.00592803717744264</v>
      </c>
      <c r="I88" s="2"/>
    </row>
    <row r="89" spans="1:9" s="1" customFormat="1" ht="25.5">
      <c r="A89" s="26"/>
      <c r="B89" s="15">
        <v>6339</v>
      </c>
      <c r="C89" s="17" t="s">
        <v>388</v>
      </c>
      <c r="D89" s="18"/>
      <c r="E89" s="19">
        <v>93597</v>
      </c>
      <c r="F89" s="72">
        <v>81297</v>
      </c>
      <c r="G89" s="67">
        <f t="shared" si="4"/>
        <v>0.8685855315875509</v>
      </c>
      <c r="H89" s="20">
        <f t="shared" si="5"/>
        <v>0.00021638084408336889</v>
      </c>
      <c r="I89" s="2"/>
    </row>
    <row r="90" spans="1:9" s="1" customFormat="1" ht="19.5" customHeight="1">
      <c r="A90" s="12">
        <v>852</v>
      </c>
      <c r="B90" s="29"/>
      <c r="C90" s="13" t="s">
        <v>382</v>
      </c>
      <c r="D90" s="13">
        <f>SUM(D91:D102)</f>
        <v>29279000</v>
      </c>
      <c r="E90" s="14">
        <f>SUM(E91:E102)</f>
        <v>23475550</v>
      </c>
      <c r="F90" s="71">
        <f>SUM(F91:F102)</f>
        <v>22652885</v>
      </c>
      <c r="G90" s="66">
        <f t="shared" si="4"/>
        <v>0.9649565185906187</v>
      </c>
      <c r="H90" s="5">
        <f t="shared" si="5"/>
        <v>0.06029312738752335</v>
      </c>
      <c r="I90" s="2"/>
    </row>
    <row r="91" spans="1:9" s="1" customFormat="1" ht="12.75" customHeight="1">
      <c r="A91" s="206"/>
      <c r="B91" s="16" t="s">
        <v>355</v>
      </c>
      <c r="C91" s="17" t="s">
        <v>422</v>
      </c>
      <c r="D91" s="207"/>
      <c r="E91" s="208"/>
      <c r="F91" s="79">
        <v>12729</v>
      </c>
      <c r="G91" s="209"/>
      <c r="H91" s="210"/>
      <c r="I91" s="2"/>
    </row>
    <row r="92" spans="1:9" s="1" customFormat="1" ht="12.75">
      <c r="A92" s="26"/>
      <c r="B92" s="23" t="s">
        <v>383</v>
      </c>
      <c r="C92" s="17" t="s">
        <v>455</v>
      </c>
      <c r="D92" s="18">
        <v>1390400</v>
      </c>
      <c r="E92" s="19">
        <v>1627400</v>
      </c>
      <c r="F92" s="72">
        <v>1747001</v>
      </c>
      <c r="G92" s="67">
        <f t="shared" si="4"/>
        <v>1.0734920732456679</v>
      </c>
      <c r="H92" s="20">
        <f t="shared" si="5"/>
        <v>0.004649833954444685</v>
      </c>
      <c r="I92" s="2"/>
    </row>
    <row r="93" spans="1:9" s="1" customFormat="1" ht="12.75">
      <c r="A93" s="26"/>
      <c r="B93" s="23" t="s">
        <v>606</v>
      </c>
      <c r="C93" s="17" t="s">
        <v>607</v>
      </c>
      <c r="D93" s="18"/>
      <c r="E93" s="19"/>
      <c r="F93" s="72">
        <v>406</v>
      </c>
      <c r="G93" s="67"/>
      <c r="H93" s="20">
        <f t="shared" si="5"/>
        <v>1.0806133399491712E-06</v>
      </c>
      <c r="I93" s="2"/>
    </row>
    <row r="94" spans="1:9" s="1" customFormat="1" ht="12.75">
      <c r="A94" s="15"/>
      <c r="B94" s="23" t="s">
        <v>380</v>
      </c>
      <c r="C94" s="17" t="s">
        <v>451</v>
      </c>
      <c r="D94" s="18">
        <v>18400</v>
      </c>
      <c r="E94" s="19">
        <v>18400</v>
      </c>
      <c r="F94" s="72">
        <v>13465</v>
      </c>
      <c r="G94" s="67">
        <f t="shared" si="4"/>
        <v>0.7317934782608696</v>
      </c>
      <c r="H94" s="20">
        <f t="shared" si="5"/>
        <v>3.583856803550638E-05</v>
      </c>
      <c r="I94" s="2"/>
    </row>
    <row r="95" spans="1:9" s="31" customFormat="1" ht="12.75">
      <c r="A95" s="15"/>
      <c r="B95" s="16" t="s">
        <v>361</v>
      </c>
      <c r="C95" s="17" t="s">
        <v>431</v>
      </c>
      <c r="D95" s="18">
        <v>163200</v>
      </c>
      <c r="E95" s="19">
        <v>163200</v>
      </c>
      <c r="F95" s="72">
        <v>323494</v>
      </c>
      <c r="G95" s="67">
        <f t="shared" si="4"/>
        <v>1.9821936274509804</v>
      </c>
      <c r="H95" s="20">
        <f t="shared" si="5"/>
        <v>0.00086101461032886</v>
      </c>
      <c r="I95" s="2"/>
    </row>
    <row r="96" spans="1:9" s="31" customFormat="1" ht="38.25">
      <c r="A96" s="15"/>
      <c r="B96" s="15">
        <v>2010</v>
      </c>
      <c r="C96" s="17" t="s">
        <v>436</v>
      </c>
      <c r="D96" s="18">
        <v>22715000</v>
      </c>
      <c r="E96" s="19">
        <v>16242990</v>
      </c>
      <c r="F96" s="72">
        <v>15152957</v>
      </c>
      <c r="G96" s="67">
        <f t="shared" si="4"/>
        <v>0.9328920968368508</v>
      </c>
      <c r="H96" s="20">
        <f t="shared" si="5"/>
        <v>0.040331249935655594</v>
      </c>
      <c r="I96" s="2"/>
    </row>
    <row r="97" spans="1:9" s="1" customFormat="1" ht="25.5">
      <c r="A97" s="15"/>
      <c r="B97" s="15">
        <v>2030</v>
      </c>
      <c r="C97" s="17" t="s">
        <v>462</v>
      </c>
      <c r="D97" s="18">
        <v>2065000</v>
      </c>
      <c r="E97" s="19">
        <v>2454000</v>
      </c>
      <c r="F97" s="72">
        <v>2401488</v>
      </c>
      <c r="G97" s="67">
        <f t="shared" si="4"/>
        <v>0.978601466992665</v>
      </c>
      <c r="H97" s="20">
        <f t="shared" si="5"/>
        <v>0.006391822582580924</v>
      </c>
      <c r="I97" s="2"/>
    </row>
    <row r="98" spans="1:9" ht="38.25">
      <c r="A98" s="15"/>
      <c r="B98" s="15">
        <v>2110</v>
      </c>
      <c r="C98" s="17" t="s">
        <v>424</v>
      </c>
      <c r="D98" s="18">
        <v>12000</v>
      </c>
      <c r="E98" s="19">
        <v>15600</v>
      </c>
      <c r="F98" s="72">
        <v>15600</v>
      </c>
      <c r="G98" s="67">
        <f t="shared" si="4"/>
        <v>1</v>
      </c>
      <c r="H98" s="20">
        <f t="shared" si="5"/>
        <v>4.1521103702480466E-05</v>
      </c>
      <c r="I98" s="2"/>
    </row>
    <row r="99" spans="1:9" s="1" customFormat="1" ht="25.5">
      <c r="A99" s="15"/>
      <c r="B99" s="15">
        <v>2130</v>
      </c>
      <c r="C99" s="17" t="s">
        <v>427</v>
      </c>
      <c r="D99" s="18">
        <v>2420000</v>
      </c>
      <c r="E99" s="19">
        <v>2315639</v>
      </c>
      <c r="F99" s="72">
        <v>2314519</v>
      </c>
      <c r="G99" s="67">
        <f t="shared" si="4"/>
        <v>0.9995163322089496</v>
      </c>
      <c r="H99" s="20">
        <f t="shared" si="5"/>
        <v>0.006160345091048807</v>
      </c>
      <c r="I99" s="2"/>
    </row>
    <row r="100" spans="1:9" ht="38.25">
      <c r="A100" s="26"/>
      <c r="B100" s="15">
        <v>2320</v>
      </c>
      <c r="C100" s="17" t="s">
        <v>340</v>
      </c>
      <c r="D100" s="18">
        <v>495000</v>
      </c>
      <c r="E100" s="19">
        <v>495000</v>
      </c>
      <c r="F100" s="72">
        <v>664005</v>
      </c>
      <c r="G100" s="67">
        <f t="shared" si="4"/>
        <v>1.3414242424242424</v>
      </c>
      <c r="H100" s="20">
        <f t="shared" si="5"/>
        <v>0.0017673218246131758</v>
      </c>
      <c r="I100" s="2"/>
    </row>
    <row r="101" spans="1:9" s="1" customFormat="1" ht="38.25">
      <c r="A101" s="26"/>
      <c r="B101" s="15">
        <v>6310</v>
      </c>
      <c r="C101" s="17" t="s">
        <v>341</v>
      </c>
      <c r="D101" s="18"/>
      <c r="E101" s="19">
        <v>7221</v>
      </c>
      <c r="F101" s="72">
        <v>7221</v>
      </c>
      <c r="G101" s="67">
        <f t="shared" si="4"/>
        <v>1</v>
      </c>
      <c r="H101" s="20">
        <f t="shared" si="5"/>
        <v>1.92194801176674E-05</v>
      </c>
      <c r="I101" s="2"/>
    </row>
    <row r="102" spans="1:9" s="31" customFormat="1" ht="25.5">
      <c r="A102" s="26"/>
      <c r="B102" s="15">
        <v>6430</v>
      </c>
      <c r="C102" s="17" t="s">
        <v>43</v>
      </c>
      <c r="D102" s="18"/>
      <c r="E102" s="19">
        <v>136100</v>
      </c>
      <c r="F102" s="72"/>
      <c r="G102" s="67">
        <f t="shared" si="4"/>
        <v>0</v>
      </c>
      <c r="H102" s="20">
        <f t="shared" si="5"/>
        <v>0</v>
      </c>
      <c r="I102" s="2"/>
    </row>
    <row r="103" spans="1:9" s="31" customFormat="1" ht="19.5" customHeight="1">
      <c r="A103" s="12">
        <v>853</v>
      </c>
      <c r="B103" s="29"/>
      <c r="C103" s="13" t="s">
        <v>320</v>
      </c>
      <c r="D103" s="13">
        <f>SUM(D104:D108)</f>
        <v>654900</v>
      </c>
      <c r="E103" s="14">
        <f>SUM(E104:E108)</f>
        <v>728836</v>
      </c>
      <c r="F103" s="71">
        <f>SUM(F104:F108)</f>
        <v>745034</v>
      </c>
      <c r="G103" s="66">
        <f t="shared" si="4"/>
        <v>1.0222244784834997</v>
      </c>
      <c r="H103" s="5">
        <f t="shared" si="5"/>
        <v>0.0019829893574278097</v>
      </c>
      <c r="I103" s="2"/>
    </row>
    <row r="104" spans="1:9" s="31" customFormat="1" ht="13.5" customHeight="1">
      <c r="A104" s="26"/>
      <c r="B104" s="23" t="s">
        <v>383</v>
      </c>
      <c r="C104" s="17" t="s">
        <v>455</v>
      </c>
      <c r="D104" s="18">
        <v>484500</v>
      </c>
      <c r="E104" s="19">
        <v>484500</v>
      </c>
      <c r="F104" s="72">
        <v>502595</v>
      </c>
      <c r="G104" s="67">
        <f t="shared" si="4"/>
        <v>1.0373477812177503</v>
      </c>
      <c r="H104" s="20">
        <f t="shared" si="5"/>
        <v>0.0013377114817530878</v>
      </c>
      <c r="I104" s="2"/>
    </row>
    <row r="105" spans="1:9" s="31" customFormat="1" ht="12.75" customHeight="1">
      <c r="A105" s="26"/>
      <c r="B105" s="23" t="s">
        <v>380</v>
      </c>
      <c r="C105" s="17" t="s">
        <v>451</v>
      </c>
      <c r="D105" s="18"/>
      <c r="E105" s="19"/>
      <c r="F105" s="72">
        <v>364</v>
      </c>
      <c r="G105" s="67"/>
      <c r="H105" s="20">
        <f t="shared" si="5"/>
        <v>9.688257530578776E-07</v>
      </c>
      <c r="I105" s="2"/>
    </row>
    <row r="106" spans="1:9" s="1" customFormat="1" ht="12.75" customHeight="1">
      <c r="A106" s="26"/>
      <c r="B106" s="16" t="s">
        <v>361</v>
      </c>
      <c r="C106" s="17" t="s">
        <v>431</v>
      </c>
      <c r="D106" s="18">
        <v>400</v>
      </c>
      <c r="E106" s="19">
        <v>39487</v>
      </c>
      <c r="F106" s="72">
        <v>37230</v>
      </c>
      <c r="G106" s="67">
        <f t="shared" si="4"/>
        <v>0.9428419479828805</v>
      </c>
      <c r="H106" s="20">
        <f t="shared" si="5"/>
        <v>9.909171095149665E-05</v>
      </c>
      <c r="I106" s="2"/>
    </row>
    <row r="107" spans="1:9" s="1" customFormat="1" ht="38.25">
      <c r="A107" s="15"/>
      <c r="B107" s="15">
        <v>2110</v>
      </c>
      <c r="C107" s="17" t="s">
        <v>424</v>
      </c>
      <c r="D107" s="18">
        <v>170000</v>
      </c>
      <c r="E107" s="19">
        <v>174849</v>
      </c>
      <c r="F107" s="72">
        <v>174845</v>
      </c>
      <c r="G107" s="67">
        <f t="shared" si="4"/>
        <v>0.9999771231176615</v>
      </c>
      <c r="H107" s="20">
        <f t="shared" si="5"/>
        <v>0.00046536906261924343</v>
      </c>
      <c r="I107" s="2"/>
    </row>
    <row r="108" spans="1:9" s="1" customFormat="1" ht="38.25">
      <c r="A108" s="15"/>
      <c r="B108" s="15">
        <v>2710</v>
      </c>
      <c r="C108" s="17" t="s">
        <v>342</v>
      </c>
      <c r="D108" s="18"/>
      <c r="E108" s="19">
        <v>30000</v>
      </c>
      <c r="F108" s="72">
        <v>30000</v>
      </c>
      <c r="G108" s="67">
        <f t="shared" si="4"/>
        <v>1</v>
      </c>
      <c r="H108" s="20">
        <f t="shared" si="5"/>
        <v>7.984827635092398E-05</v>
      </c>
      <c r="I108" s="2"/>
    </row>
    <row r="109" spans="1:9" s="1" customFormat="1" ht="19.5" customHeight="1">
      <c r="A109" s="12">
        <v>854</v>
      </c>
      <c r="B109" s="29"/>
      <c r="C109" s="13" t="s">
        <v>463</v>
      </c>
      <c r="D109" s="13">
        <f>SUM(D110:D113)</f>
        <v>0</v>
      </c>
      <c r="E109" s="14">
        <f>SUM(E110:E113)</f>
        <v>1080882</v>
      </c>
      <c r="F109" s="71">
        <f>SUM(F110:F113)</f>
        <v>1077001</v>
      </c>
      <c r="G109" s="66">
        <f t="shared" si="4"/>
        <v>0.9964094137935501</v>
      </c>
      <c r="H109" s="5">
        <f t="shared" si="5"/>
        <v>0.0028665557826073823</v>
      </c>
      <c r="I109" s="2"/>
    </row>
    <row r="110" spans="1:9" s="1" customFormat="1" ht="12.75" customHeight="1">
      <c r="A110" s="206"/>
      <c r="B110" s="23" t="s">
        <v>380</v>
      </c>
      <c r="C110" s="17" t="s">
        <v>451</v>
      </c>
      <c r="D110" s="207"/>
      <c r="E110" s="208"/>
      <c r="F110" s="79">
        <v>775</v>
      </c>
      <c r="G110" s="209"/>
      <c r="H110" s="210"/>
      <c r="I110" s="2"/>
    </row>
    <row r="111" spans="1:9" s="1" customFormat="1" ht="25.5">
      <c r="A111" s="26"/>
      <c r="B111" s="23">
        <v>2030</v>
      </c>
      <c r="C111" s="17" t="s">
        <v>462</v>
      </c>
      <c r="D111" s="18"/>
      <c r="E111" s="19">
        <v>398381</v>
      </c>
      <c r="F111" s="72">
        <v>398381</v>
      </c>
      <c r="G111" s="67">
        <f t="shared" si="4"/>
        <v>1</v>
      </c>
      <c r="H111" s="20">
        <f t="shared" si="5"/>
        <v>0.0010603345393652482</v>
      </c>
      <c r="I111" s="2"/>
    </row>
    <row r="112" spans="1:9" s="1" customFormat="1" ht="51">
      <c r="A112" s="26"/>
      <c r="B112" s="23">
        <v>2888</v>
      </c>
      <c r="C112" s="17" t="s">
        <v>339</v>
      </c>
      <c r="D112" s="18"/>
      <c r="E112" s="19">
        <v>447963</v>
      </c>
      <c r="F112" s="72">
        <v>444704</v>
      </c>
      <c r="G112" s="67">
        <f t="shared" si="4"/>
        <v>0.9927248455787643</v>
      </c>
      <c r="H112" s="20">
        <f t="shared" si="5"/>
        <v>0.0011836282628787098</v>
      </c>
      <c r="I112" s="2"/>
    </row>
    <row r="113" spans="1:9" ht="51">
      <c r="A113" s="26"/>
      <c r="B113" s="23">
        <v>2889</v>
      </c>
      <c r="C113" s="17" t="s">
        <v>339</v>
      </c>
      <c r="D113" s="18"/>
      <c r="E113" s="19">
        <v>234538</v>
      </c>
      <c r="F113" s="72">
        <v>233141</v>
      </c>
      <c r="G113" s="67">
        <f t="shared" si="4"/>
        <v>0.9940436091379649</v>
      </c>
      <c r="H113" s="20">
        <f t="shared" si="5"/>
        <v>0.0006205302332243589</v>
      </c>
      <c r="I113" s="2"/>
    </row>
    <row r="114" spans="1:9" s="1" customFormat="1" ht="19.5" customHeight="1">
      <c r="A114" s="12">
        <v>900</v>
      </c>
      <c r="B114" s="29"/>
      <c r="C114" s="13" t="s">
        <v>456</v>
      </c>
      <c r="D114" s="13">
        <f>SUM(D115:D128)</f>
        <v>97428700</v>
      </c>
      <c r="E114" s="14">
        <f>SUM(E115:E128)</f>
        <v>21400051</v>
      </c>
      <c r="F114" s="71">
        <f>SUM(F115:F128)</f>
        <v>21918876</v>
      </c>
      <c r="G114" s="66">
        <f t="shared" si="4"/>
        <v>1.0242441011005068</v>
      </c>
      <c r="H114" s="5">
        <f t="shared" si="5"/>
        <v>0.0583394822716545</v>
      </c>
      <c r="I114" s="2"/>
    </row>
    <row r="115" spans="1:9" s="1" customFormat="1" ht="12.75">
      <c r="A115" s="26"/>
      <c r="B115" s="23" t="s">
        <v>384</v>
      </c>
      <c r="C115" s="17" t="s">
        <v>385</v>
      </c>
      <c r="D115" s="18">
        <v>15000</v>
      </c>
      <c r="E115" s="19">
        <v>34680</v>
      </c>
      <c r="F115" s="72">
        <v>49210</v>
      </c>
      <c r="G115" s="67">
        <f t="shared" si="4"/>
        <v>1.4189734717416378</v>
      </c>
      <c r="H115" s="20">
        <f t="shared" si="5"/>
        <v>0.0001309777893076323</v>
      </c>
      <c r="I115" s="2"/>
    </row>
    <row r="116" spans="1:9" s="1" customFormat="1" ht="25.5">
      <c r="A116" s="26"/>
      <c r="B116" s="23" t="s">
        <v>609</v>
      </c>
      <c r="C116" s="17" t="s">
        <v>610</v>
      </c>
      <c r="D116" s="18"/>
      <c r="E116" s="19"/>
      <c r="F116" s="72">
        <v>12425</v>
      </c>
      <c r="G116" s="67"/>
      <c r="H116" s="20">
        <f t="shared" si="5"/>
        <v>3.307049445534101E-05</v>
      </c>
      <c r="I116" s="2"/>
    </row>
    <row r="117" spans="1:9" s="1" customFormat="1" ht="12.75">
      <c r="A117" s="26"/>
      <c r="B117" s="23" t="s">
        <v>365</v>
      </c>
      <c r="C117" s="17" t="s">
        <v>438</v>
      </c>
      <c r="D117" s="18"/>
      <c r="E117" s="19">
        <v>188000</v>
      </c>
      <c r="F117" s="72">
        <v>91721</v>
      </c>
      <c r="G117" s="67">
        <f t="shared" si="4"/>
        <v>0.4878776595744681</v>
      </c>
      <c r="H117" s="20">
        <f t="shared" si="5"/>
        <v>0.00024412545850610327</v>
      </c>
      <c r="I117" s="2"/>
    </row>
    <row r="118" spans="1:9" s="1" customFormat="1" ht="25.5">
      <c r="A118" s="26"/>
      <c r="B118" s="23" t="s">
        <v>143</v>
      </c>
      <c r="C118" s="17" t="s">
        <v>144</v>
      </c>
      <c r="D118" s="18"/>
      <c r="E118" s="19">
        <v>5000</v>
      </c>
      <c r="F118" s="72">
        <v>81617</v>
      </c>
      <c r="G118" s="67"/>
      <c r="H118" s="20">
        <f t="shared" si="5"/>
        <v>0.00021723255903111207</v>
      </c>
      <c r="I118" s="2"/>
    </row>
    <row r="119" spans="1:9" s="1" customFormat="1" ht="12.75" customHeight="1">
      <c r="A119" s="26"/>
      <c r="B119" s="16" t="s">
        <v>355</v>
      </c>
      <c r="C119" s="17" t="s">
        <v>422</v>
      </c>
      <c r="D119" s="18"/>
      <c r="E119" s="19"/>
      <c r="F119" s="72">
        <v>435</v>
      </c>
      <c r="G119" s="67"/>
      <c r="H119" s="20">
        <f t="shared" si="5"/>
        <v>1.1578000070883977E-06</v>
      </c>
      <c r="I119" s="2"/>
    </row>
    <row r="120" spans="1:9" s="1" customFormat="1" ht="12.75">
      <c r="A120" s="26"/>
      <c r="B120" s="23" t="s">
        <v>383</v>
      </c>
      <c r="C120" s="17" t="s">
        <v>455</v>
      </c>
      <c r="D120" s="18">
        <v>50000</v>
      </c>
      <c r="E120" s="19">
        <v>1705800</v>
      </c>
      <c r="F120" s="72">
        <v>1739728</v>
      </c>
      <c r="G120" s="67">
        <f t="shared" si="4"/>
        <v>1.0198897877828585</v>
      </c>
      <c r="H120" s="20">
        <f t="shared" si="5"/>
        <v>0.004630476070648009</v>
      </c>
      <c r="I120" s="2"/>
    </row>
    <row r="121" spans="1:9" s="1" customFormat="1" ht="12.75">
      <c r="A121" s="26"/>
      <c r="B121" s="23" t="s">
        <v>380</v>
      </c>
      <c r="C121" s="17" t="s">
        <v>451</v>
      </c>
      <c r="D121" s="18"/>
      <c r="E121" s="19"/>
      <c r="F121" s="72">
        <v>10148</v>
      </c>
      <c r="G121" s="67"/>
      <c r="H121" s="20">
        <f t="shared" si="5"/>
        <v>2.7010010280305884E-05</v>
      </c>
      <c r="I121" s="2"/>
    </row>
    <row r="122" spans="1:9" s="1" customFormat="1" ht="12.75">
      <c r="A122" s="26"/>
      <c r="B122" s="23" t="s">
        <v>608</v>
      </c>
      <c r="C122" s="17" t="s">
        <v>451</v>
      </c>
      <c r="D122" s="18"/>
      <c r="E122" s="19"/>
      <c r="F122" s="72">
        <v>254747</v>
      </c>
      <c r="G122" s="67"/>
      <c r="H122" s="20">
        <f t="shared" si="5"/>
        <v>0.0006780369618522943</v>
      </c>
      <c r="I122" s="2"/>
    </row>
    <row r="123" spans="1:9" s="1" customFormat="1" ht="12.75">
      <c r="A123" s="26"/>
      <c r="B123" s="23" t="s">
        <v>361</v>
      </c>
      <c r="C123" s="17" t="s">
        <v>431</v>
      </c>
      <c r="D123" s="18"/>
      <c r="E123" s="19">
        <v>1651200</v>
      </c>
      <c r="F123" s="72">
        <v>2349353</v>
      </c>
      <c r="G123" s="67">
        <f t="shared" si="4"/>
        <v>1.4228155281007753</v>
      </c>
      <c r="H123" s="20">
        <f t="shared" si="5"/>
        <v>0.0062530595863290765</v>
      </c>
      <c r="I123" s="2"/>
    </row>
    <row r="124" spans="1:9" s="1" customFormat="1" ht="38.25">
      <c r="A124" s="26"/>
      <c r="B124" s="15">
        <v>2310</v>
      </c>
      <c r="C124" s="17" t="s">
        <v>364</v>
      </c>
      <c r="D124" s="18">
        <v>468200</v>
      </c>
      <c r="E124" s="19">
        <v>210911</v>
      </c>
      <c r="F124" s="72">
        <v>210951</v>
      </c>
      <c r="G124" s="67">
        <f t="shared" si="4"/>
        <v>1.000189653455723</v>
      </c>
      <c r="H124" s="20">
        <f t="shared" si="5"/>
        <v>0.0005614691248167921</v>
      </c>
      <c r="I124" s="2"/>
    </row>
    <row r="125" spans="1:9" s="1" customFormat="1" ht="38.25">
      <c r="A125" s="26"/>
      <c r="B125" s="16">
        <v>6290</v>
      </c>
      <c r="C125" s="17" t="s">
        <v>479</v>
      </c>
      <c r="D125" s="18">
        <v>200000</v>
      </c>
      <c r="E125" s="19">
        <v>372524</v>
      </c>
      <c r="F125" s="72">
        <v>8909</v>
      </c>
      <c r="G125" s="67">
        <f t="shared" si="4"/>
        <v>0.023915237675961817</v>
      </c>
      <c r="H125" s="20">
        <f t="shared" si="5"/>
        <v>2.3712276467012724E-05</v>
      </c>
      <c r="I125" s="2"/>
    </row>
    <row r="126" spans="1:9" s="1" customFormat="1" ht="38.25">
      <c r="A126" s="26"/>
      <c r="B126" s="16">
        <v>6292</v>
      </c>
      <c r="C126" s="17" t="s">
        <v>479</v>
      </c>
      <c r="D126" s="18">
        <v>76227600</v>
      </c>
      <c r="E126" s="19">
        <v>11216015</v>
      </c>
      <c r="F126" s="72">
        <v>11387159</v>
      </c>
      <c r="G126" s="67">
        <f t="shared" si="4"/>
        <v>1.015258895427654</v>
      </c>
      <c r="H126" s="20">
        <f t="shared" si="5"/>
        <v>0.030308167289463703</v>
      </c>
      <c r="I126" s="2"/>
    </row>
    <row r="127" spans="1:9" s="1" customFormat="1" ht="38.25">
      <c r="A127" s="26"/>
      <c r="B127" s="16">
        <v>6610</v>
      </c>
      <c r="C127" s="17" t="s">
        <v>386</v>
      </c>
      <c r="D127" s="18"/>
      <c r="E127" s="19">
        <v>158000</v>
      </c>
      <c r="F127" s="72">
        <v>126259</v>
      </c>
      <c r="G127" s="67">
        <f t="shared" si="4"/>
        <v>0.7991075949367089</v>
      </c>
      <c r="H127" s="20">
        <f t="shared" si="5"/>
        <v>0.00033605211745971035</v>
      </c>
      <c r="I127" s="2"/>
    </row>
    <row r="128" spans="1:9" ht="38.25">
      <c r="A128" s="26"/>
      <c r="B128" s="16">
        <v>6612</v>
      </c>
      <c r="C128" s="17" t="s">
        <v>386</v>
      </c>
      <c r="D128" s="18">
        <v>20467900</v>
      </c>
      <c r="E128" s="19">
        <v>5857921</v>
      </c>
      <c r="F128" s="72">
        <v>5596214</v>
      </c>
      <c r="G128" s="67">
        <f t="shared" si="4"/>
        <v>0.955324252409686</v>
      </c>
      <c r="H128" s="20">
        <f t="shared" si="5"/>
        <v>0.014894934733030323</v>
      </c>
      <c r="I128" s="2"/>
    </row>
    <row r="129" spans="1:9" s="1" customFormat="1" ht="19.5" customHeight="1">
      <c r="A129" s="12">
        <v>921</v>
      </c>
      <c r="B129" s="29"/>
      <c r="C129" s="13" t="s">
        <v>202</v>
      </c>
      <c r="D129" s="13">
        <f>SUM(D130:D132)</f>
        <v>0</v>
      </c>
      <c r="E129" s="14">
        <f>SUM(E130:E132)</f>
        <v>242000</v>
      </c>
      <c r="F129" s="71">
        <f>SUM(F130:F132)</f>
        <v>229680</v>
      </c>
      <c r="G129" s="66">
        <f t="shared" si="4"/>
        <v>0.9490909090909091</v>
      </c>
      <c r="H129" s="5">
        <f t="shared" si="5"/>
        <v>0.000611318403742674</v>
      </c>
      <c r="I129" s="2"/>
    </row>
    <row r="130" spans="1:9" s="1" customFormat="1" ht="38.25">
      <c r="A130" s="15"/>
      <c r="B130" s="23">
        <v>2020</v>
      </c>
      <c r="C130" s="17" t="s">
        <v>433</v>
      </c>
      <c r="D130" s="18"/>
      <c r="E130" s="19">
        <v>62000</v>
      </c>
      <c r="F130" s="72">
        <v>62000</v>
      </c>
      <c r="G130" s="67">
        <f t="shared" si="4"/>
        <v>1</v>
      </c>
      <c r="H130" s="20">
        <f t="shared" si="5"/>
        <v>0.0001650197711252429</v>
      </c>
      <c r="I130" s="2"/>
    </row>
    <row r="131" spans="1:9" s="1" customFormat="1" ht="38.25">
      <c r="A131" s="22"/>
      <c r="B131" s="23">
        <v>2120</v>
      </c>
      <c r="C131" s="17" t="s">
        <v>253</v>
      </c>
      <c r="D131" s="18"/>
      <c r="E131" s="19">
        <v>150000</v>
      </c>
      <c r="F131" s="72">
        <v>137680</v>
      </c>
      <c r="G131" s="67">
        <f t="shared" si="4"/>
        <v>0.9178666666666667</v>
      </c>
      <c r="H131" s="20">
        <f t="shared" si="5"/>
        <v>0.0003664503562665071</v>
      </c>
      <c r="I131" s="2"/>
    </row>
    <row r="132" spans="1:9" s="1" customFormat="1" ht="38.25">
      <c r="A132" s="22"/>
      <c r="B132" s="23">
        <v>2330</v>
      </c>
      <c r="C132" s="17" t="s">
        <v>343</v>
      </c>
      <c r="D132" s="18"/>
      <c r="E132" s="19">
        <v>30000</v>
      </c>
      <c r="F132" s="72">
        <v>30000</v>
      </c>
      <c r="G132" s="67">
        <f t="shared" si="4"/>
        <v>1</v>
      </c>
      <c r="H132" s="20">
        <f t="shared" si="5"/>
        <v>7.984827635092398E-05</v>
      </c>
      <c r="I132" s="2"/>
    </row>
    <row r="133" spans="1:9" s="1" customFormat="1" ht="25.5">
      <c r="A133" s="12">
        <v>925</v>
      </c>
      <c r="B133" s="29"/>
      <c r="C133" s="13" t="s">
        <v>457</v>
      </c>
      <c r="D133" s="13">
        <f>SUM(D134:D137)</f>
        <v>648000</v>
      </c>
      <c r="E133" s="14">
        <f>SUM(E134:E137)</f>
        <v>1062400</v>
      </c>
      <c r="F133" s="71">
        <f>SUM(F134:F137)</f>
        <v>1284728</v>
      </c>
      <c r="G133" s="66">
        <f t="shared" si="4"/>
        <v>1.209269578313253</v>
      </c>
      <c r="H133" s="5">
        <f t="shared" si="5"/>
        <v>0.003419443879325662</v>
      </c>
      <c r="I133" s="2"/>
    </row>
    <row r="134" spans="1:9" s="1" customFormat="1" ht="12.75">
      <c r="A134" s="15"/>
      <c r="B134" s="23" t="s">
        <v>383</v>
      </c>
      <c r="C134" s="17" t="s">
        <v>455</v>
      </c>
      <c r="D134" s="18">
        <v>640000</v>
      </c>
      <c r="E134" s="19">
        <v>640000</v>
      </c>
      <c r="F134" s="72">
        <v>894213</v>
      </c>
      <c r="G134" s="67">
        <f t="shared" si="4"/>
        <v>1.3972078125</v>
      </c>
      <c r="H134" s="20">
        <f t="shared" si="5"/>
        <v>0.002380045558019626</v>
      </c>
      <c r="I134" s="2"/>
    </row>
    <row r="135" spans="1:9" s="1" customFormat="1" ht="12.75">
      <c r="A135" s="22"/>
      <c r="B135" s="23" t="s">
        <v>380</v>
      </c>
      <c r="C135" s="17" t="s">
        <v>451</v>
      </c>
      <c r="D135" s="18">
        <v>4000</v>
      </c>
      <c r="E135" s="19">
        <v>4000</v>
      </c>
      <c r="F135" s="72">
        <v>9239</v>
      </c>
      <c r="G135" s="67">
        <f t="shared" si="4"/>
        <v>2.30975</v>
      </c>
      <c r="H135" s="20">
        <f t="shared" si="5"/>
        <v>2.4590607506872888E-05</v>
      </c>
      <c r="I135" s="2"/>
    </row>
    <row r="136" spans="1:9" s="1" customFormat="1" ht="12.75">
      <c r="A136" s="22"/>
      <c r="B136" s="16" t="s">
        <v>361</v>
      </c>
      <c r="C136" s="17" t="s">
        <v>431</v>
      </c>
      <c r="D136" s="18">
        <v>4000</v>
      </c>
      <c r="E136" s="19">
        <v>4000</v>
      </c>
      <c r="F136" s="72">
        <v>791</v>
      </c>
      <c r="G136" s="67">
        <f t="shared" si="4"/>
        <v>0.19775</v>
      </c>
      <c r="H136" s="20">
        <f t="shared" si="5"/>
        <v>2.1053328864526955E-06</v>
      </c>
      <c r="I136" s="2"/>
    </row>
    <row r="137" spans="1:9" s="1" customFormat="1" ht="62.25" customHeight="1">
      <c r="A137" s="22"/>
      <c r="B137" s="16">
        <v>6260</v>
      </c>
      <c r="C137" s="17" t="s">
        <v>344</v>
      </c>
      <c r="D137" s="18"/>
      <c r="E137" s="19">
        <v>414400</v>
      </c>
      <c r="F137" s="72">
        <v>380485</v>
      </c>
      <c r="G137" s="67">
        <f t="shared" si="4"/>
        <v>0.9181587837837838</v>
      </c>
      <c r="H137" s="20">
        <f t="shared" si="5"/>
        <v>0.0010127023809127103</v>
      </c>
      <c r="I137" s="2"/>
    </row>
    <row r="138" spans="1:9" s="1" customFormat="1" ht="19.5" customHeight="1">
      <c r="A138" s="12">
        <v>926</v>
      </c>
      <c r="B138" s="29"/>
      <c r="C138" s="13" t="s">
        <v>464</v>
      </c>
      <c r="D138" s="13">
        <f>SUM(D139:D139)</f>
        <v>0</v>
      </c>
      <c r="E138" s="14">
        <f>SUM(E139:E139)</f>
        <v>200000</v>
      </c>
      <c r="F138" s="71">
        <f>SUM(F139:F139)</f>
        <v>200000</v>
      </c>
      <c r="G138" s="66">
        <f t="shared" si="4"/>
        <v>1</v>
      </c>
      <c r="H138" s="5">
        <f t="shared" si="5"/>
        <v>0.0005323218423394932</v>
      </c>
      <c r="I138" s="2"/>
    </row>
    <row r="139" spans="1:9" s="1" customFormat="1" ht="38.25">
      <c r="A139" s="15"/>
      <c r="B139" s="16">
        <v>6290</v>
      </c>
      <c r="C139" s="17" t="s">
        <v>479</v>
      </c>
      <c r="D139" s="18"/>
      <c r="E139" s="19">
        <v>200000</v>
      </c>
      <c r="F139" s="72">
        <v>200000</v>
      </c>
      <c r="G139" s="67">
        <f t="shared" si="4"/>
        <v>1</v>
      </c>
      <c r="H139" s="20">
        <f t="shared" si="5"/>
        <v>0.0005323218423394932</v>
      </c>
      <c r="I139" s="2"/>
    </row>
    <row r="140" spans="1:9" ht="19.5" customHeight="1">
      <c r="A140" s="246" t="s">
        <v>492</v>
      </c>
      <c r="B140" s="246"/>
      <c r="C140" s="32" t="s">
        <v>458</v>
      </c>
      <c r="D140" s="33">
        <f>D3+D6+D18+D25+D36+D38+D46+D65+D68+D80+D84+D90+D103+D109+D114+D129+D133+D138</f>
        <v>439788145</v>
      </c>
      <c r="E140" s="34">
        <f>E3+E6+E18+E25+E36+E38+E46+E65+E68+E80+E84+E90+E103+E109+E114+E129+E133+E138</f>
        <v>363783025</v>
      </c>
      <c r="F140" s="74">
        <f>F3+F6+F18+F25+F36+F38+F46+F65+F68+F80+F84+F90+F103+F109+F114+F129+F133+F138</f>
        <v>375712556</v>
      </c>
      <c r="G140" s="68">
        <f t="shared" si="4"/>
        <v>1.0327929842245938</v>
      </c>
      <c r="H140" s="41">
        <f t="shared" si="5"/>
        <v>1</v>
      </c>
      <c r="I140" s="2"/>
    </row>
    <row r="141" spans="1:9" ht="12.75">
      <c r="A141" s="247"/>
      <c r="B141" s="247"/>
      <c r="C141" s="35"/>
      <c r="D141" s="18"/>
      <c r="E141" s="19"/>
      <c r="F141" s="72"/>
      <c r="G141" s="67"/>
      <c r="H141" s="20"/>
      <c r="I141" s="2"/>
    </row>
    <row r="142" spans="1:9" s="1" customFormat="1" ht="19.5" customHeight="1">
      <c r="A142" s="246" t="s">
        <v>498</v>
      </c>
      <c r="B142" s="246"/>
      <c r="C142" s="32" t="s">
        <v>459</v>
      </c>
      <c r="D142" s="33">
        <f>SUM(D143:D147)</f>
        <v>118647833</v>
      </c>
      <c r="E142" s="34">
        <f>SUM(E143:E147)</f>
        <v>60059547</v>
      </c>
      <c r="F142" s="74">
        <f>SUM(F143:F147)</f>
        <v>42878231</v>
      </c>
      <c r="G142" s="66">
        <f t="shared" si="4"/>
        <v>0.7139286448497522</v>
      </c>
      <c r="H142" s="5"/>
      <c r="I142" s="2"/>
    </row>
    <row r="143" spans="1:9" s="1" customFormat="1" ht="12.75">
      <c r="A143" s="15"/>
      <c r="B143" s="15">
        <v>931</v>
      </c>
      <c r="C143" s="35" t="s">
        <v>387</v>
      </c>
      <c r="D143" s="18">
        <v>7800000</v>
      </c>
      <c r="E143" s="19">
        <v>7800000</v>
      </c>
      <c r="F143" s="72">
        <v>7800000</v>
      </c>
      <c r="G143" s="67">
        <f t="shared" si="4"/>
        <v>1</v>
      </c>
      <c r="H143" s="20"/>
      <c r="I143" s="2"/>
    </row>
    <row r="144" spans="1:9" s="1" customFormat="1" ht="12.75">
      <c r="A144" s="15"/>
      <c r="B144" s="15">
        <v>952</v>
      </c>
      <c r="C144" s="35" t="s">
        <v>259</v>
      </c>
      <c r="D144" s="18">
        <v>73320705</v>
      </c>
      <c r="E144" s="19">
        <v>21846009</v>
      </c>
      <c r="F144" s="72">
        <v>6772830</v>
      </c>
      <c r="G144" s="67">
        <f t="shared" si="4"/>
        <v>0.31002596401017685</v>
      </c>
      <c r="H144" s="20"/>
      <c r="I144" s="2"/>
    </row>
    <row r="145" spans="1:9" s="1" customFormat="1" ht="25.5">
      <c r="A145" s="15"/>
      <c r="B145" s="15">
        <v>952</v>
      </c>
      <c r="C145" s="35" t="s">
        <v>345</v>
      </c>
      <c r="D145" s="18">
        <v>27972228</v>
      </c>
      <c r="E145" s="19">
        <v>9785189</v>
      </c>
      <c r="F145" s="72">
        <v>7677052</v>
      </c>
      <c r="G145" s="67">
        <f t="shared" si="4"/>
        <v>0.7845583769511248</v>
      </c>
      <c r="H145" s="20"/>
      <c r="I145" s="2"/>
    </row>
    <row r="146" spans="1:9" s="1" customFormat="1" ht="12.75">
      <c r="A146" s="15"/>
      <c r="B146" s="15">
        <v>955</v>
      </c>
      <c r="C146" s="35" t="s">
        <v>284</v>
      </c>
      <c r="D146" s="18">
        <v>9554900</v>
      </c>
      <c r="E146" s="19">
        <v>12081917</v>
      </c>
      <c r="F146" s="72">
        <v>12081917</v>
      </c>
      <c r="G146" s="67">
        <f t="shared" si="4"/>
        <v>1</v>
      </c>
      <c r="H146" s="20"/>
      <c r="I146" s="2"/>
    </row>
    <row r="147" spans="1:9" s="1" customFormat="1" ht="12.75">
      <c r="A147" s="15"/>
      <c r="B147" s="15">
        <v>957</v>
      </c>
      <c r="C147" s="35" t="s">
        <v>346</v>
      </c>
      <c r="D147" s="18"/>
      <c r="E147" s="19">
        <v>8546432</v>
      </c>
      <c r="F147" s="72">
        <v>8546432</v>
      </c>
      <c r="G147" s="67">
        <f t="shared" si="4"/>
        <v>1</v>
      </c>
      <c r="H147" s="20"/>
      <c r="I147" s="2"/>
    </row>
    <row r="148" spans="1:9" s="1" customFormat="1" ht="19.5" customHeight="1" thickBot="1">
      <c r="A148" s="246" t="s">
        <v>467</v>
      </c>
      <c r="B148" s="246"/>
      <c r="C148" s="36" t="s">
        <v>460</v>
      </c>
      <c r="D148" s="33">
        <f>D140+D142</f>
        <v>558435978</v>
      </c>
      <c r="E148" s="34">
        <f>E140+E142</f>
        <v>423842572</v>
      </c>
      <c r="F148" s="75">
        <f>F140+F142</f>
        <v>418590787</v>
      </c>
      <c r="G148" s="68">
        <f t="shared" si="4"/>
        <v>0.9876091139801785</v>
      </c>
      <c r="H148" s="41"/>
      <c r="I148" s="2"/>
    </row>
    <row r="149" spans="1:8" ht="12.75">
      <c r="A149" s="37"/>
      <c r="B149" s="38"/>
      <c r="C149" s="39"/>
      <c r="D149" s="39"/>
      <c r="E149" s="39"/>
      <c r="F149" s="39"/>
      <c r="G149" s="39"/>
      <c r="H149" s="39"/>
    </row>
    <row r="150" spans="1:8" ht="12.75">
      <c r="A150" s="37"/>
      <c r="B150" s="38"/>
      <c r="C150" s="39"/>
      <c r="D150" s="39"/>
      <c r="E150" s="39"/>
      <c r="F150" s="39"/>
      <c r="G150" s="39"/>
      <c r="H150" s="39"/>
    </row>
    <row r="151" spans="1:8" ht="12.75">
      <c r="A151" s="37"/>
      <c r="B151" s="38"/>
      <c r="C151" s="39"/>
      <c r="D151" s="39"/>
      <c r="E151" s="39"/>
      <c r="F151" s="39"/>
      <c r="G151" s="39"/>
      <c r="H151" s="39"/>
    </row>
    <row r="152" spans="1:8" ht="12.75">
      <c r="A152" s="37"/>
      <c r="B152" s="38"/>
      <c r="C152" s="39"/>
      <c r="D152" s="39"/>
      <c r="E152" s="39"/>
      <c r="F152" s="39"/>
      <c r="G152" s="39"/>
      <c r="H152" s="39"/>
    </row>
    <row r="153" spans="1:8" ht="12.75">
      <c r="A153" s="37"/>
      <c r="B153" s="38"/>
      <c r="C153" s="39"/>
      <c r="D153" s="39"/>
      <c r="E153" s="39"/>
      <c r="F153" s="39"/>
      <c r="G153" s="39"/>
      <c r="H153" s="39"/>
    </row>
    <row r="154" spans="1:8" ht="12.75">
      <c r="A154" s="37"/>
      <c r="B154" s="38"/>
      <c r="C154" s="39"/>
      <c r="D154" s="39"/>
      <c r="E154" s="39"/>
      <c r="F154" s="39"/>
      <c r="G154" s="39"/>
      <c r="H154" s="39"/>
    </row>
    <row r="155" spans="1:8" ht="12.75">
      <c r="A155" s="37"/>
      <c r="B155" s="38"/>
      <c r="C155" s="39"/>
      <c r="D155" s="39"/>
      <c r="E155" s="39"/>
      <c r="F155" s="39"/>
      <c r="G155" s="39"/>
      <c r="H155" s="39"/>
    </row>
    <row r="156" spans="1:8" ht="12.75">
      <c r="A156" s="37"/>
      <c r="B156" s="38"/>
      <c r="C156" s="39"/>
      <c r="D156" s="39"/>
      <c r="E156" s="39"/>
      <c r="F156" s="39"/>
      <c r="G156" s="39"/>
      <c r="H156" s="39"/>
    </row>
    <row r="157" spans="1:8" ht="12.75">
      <c r="A157" s="37"/>
      <c r="B157" s="38"/>
      <c r="C157" s="39"/>
      <c r="D157" s="39"/>
      <c r="E157" s="39"/>
      <c r="F157" s="39"/>
      <c r="G157" s="39"/>
      <c r="H157" s="39"/>
    </row>
    <row r="158" spans="1:8" ht="12.75">
      <c r="A158" s="37"/>
      <c r="B158" s="38"/>
      <c r="C158" s="39"/>
      <c r="D158" s="39"/>
      <c r="E158" s="39"/>
      <c r="F158" s="39"/>
      <c r="G158" s="39"/>
      <c r="H158" s="39"/>
    </row>
    <row r="159" spans="1:8" ht="12.75">
      <c r="A159" s="37"/>
      <c r="B159" s="38"/>
      <c r="C159" s="39"/>
      <c r="D159" s="39"/>
      <c r="E159" s="39"/>
      <c r="F159" s="39"/>
      <c r="G159" s="39"/>
      <c r="H159" s="39"/>
    </row>
    <row r="160" spans="1:8" ht="12.75">
      <c r="A160" s="37"/>
      <c r="B160" s="38"/>
      <c r="C160" s="39"/>
      <c r="D160" s="39"/>
      <c r="E160" s="39"/>
      <c r="F160" s="39"/>
      <c r="G160" s="39"/>
      <c r="H160" s="39"/>
    </row>
    <row r="161" spans="1:8" ht="12.75">
      <c r="A161" s="37"/>
      <c r="B161" s="38"/>
      <c r="C161" s="39"/>
      <c r="D161" s="39"/>
      <c r="E161" s="39"/>
      <c r="F161" s="39"/>
      <c r="G161" s="39"/>
      <c r="H161" s="39"/>
    </row>
    <row r="162" spans="1:8" ht="12.75">
      <c r="A162" s="37"/>
      <c r="B162" s="38"/>
      <c r="C162" s="39"/>
      <c r="D162" s="39"/>
      <c r="E162" s="39"/>
      <c r="F162" s="39"/>
      <c r="G162" s="39"/>
      <c r="H162" s="39"/>
    </row>
    <row r="163" spans="1:8" ht="12.75">
      <c r="A163" s="37"/>
      <c r="B163" s="38"/>
      <c r="C163" s="39"/>
      <c r="D163" s="39"/>
      <c r="E163" s="39"/>
      <c r="F163" s="39"/>
      <c r="G163" s="39"/>
      <c r="H163" s="39"/>
    </row>
    <row r="164" spans="1:8" ht="12.75">
      <c r="A164" s="37"/>
      <c r="B164" s="38"/>
      <c r="C164" s="39"/>
      <c r="D164" s="39"/>
      <c r="E164" s="39"/>
      <c r="F164" s="39"/>
      <c r="G164" s="39"/>
      <c r="H164" s="39"/>
    </row>
    <row r="165" spans="1:8" ht="12.75">
      <c r="A165" s="37"/>
      <c r="B165" s="38"/>
      <c r="C165" s="39"/>
      <c r="D165" s="39"/>
      <c r="E165" s="39"/>
      <c r="F165" s="39"/>
      <c r="G165" s="39"/>
      <c r="H165" s="39"/>
    </row>
    <row r="166" spans="1:8" ht="12.75">
      <c r="A166" s="37"/>
      <c r="B166" s="38"/>
      <c r="C166" s="39"/>
      <c r="D166" s="39"/>
      <c r="E166" s="39"/>
      <c r="F166" s="39"/>
      <c r="G166" s="39"/>
      <c r="H166" s="39"/>
    </row>
    <row r="167" spans="1:8" ht="12.75">
      <c r="A167" s="37"/>
      <c r="B167" s="38"/>
      <c r="C167" s="39"/>
      <c r="D167" s="39"/>
      <c r="E167" s="39"/>
      <c r="F167" s="39"/>
      <c r="G167" s="39"/>
      <c r="H167" s="39"/>
    </row>
    <row r="168" spans="1:8" ht="12.75">
      <c r="A168" s="37"/>
      <c r="B168" s="38"/>
      <c r="C168" s="39"/>
      <c r="D168" s="39"/>
      <c r="E168" s="39"/>
      <c r="F168" s="39"/>
      <c r="G168" s="39"/>
      <c r="H168" s="39"/>
    </row>
    <row r="169" spans="1:8" ht="12.75">
      <c r="A169" s="37"/>
      <c r="B169" s="38"/>
      <c r="C169" s="39"/>
      <c r="D169" s="39"/>
      <c r="E169" s="39"/>
      <c r="F169" s="39"/>
      <c r="G169" s="39"/>
      <c r="H169" s="39"/>
    </row>
    <row r="170" spans="1:8" ht="12.75">
      <c r="A170" s="37"/>
      <c r="B170" s="38"/>
      <c r="C170" s="39"/>
      <c r="D170" s="39"/>
      <c r="E170" s="39"/>
      <c r="F170" s="39"/>
      <c r="G170" s="39"/>
      <c r="H170" s="39"/>
    </row>
    <row r="171" spans="1:8" ht="12.75">
      <c r="A171" s="37"/>
      <c r="B171" s="38"/>
      <c r="C171" s="39"/>
      <c r="D171" s="39"/>
      <c r="E171" s="39"/>
      <c r="F171" s="39"/>
      <c r="G171" s="39"/>
      <c r="H171" s="39"/>
    </row>
    <row r="172" spans="1:8" ht="12.75">
      <c r="A172" s="37"/>
      <c r="B172" s="38"/>
      <c r="C172" s="39"/>
      <c r="D172" s="39"/>
      <c r="E172" s="39"/>
      <c r="F172" s="39"/>
      <c r="G172" s="39"/>
      <c r="H172" s="39"/>
    </row>
    <row r="173" spans="1:8" ht="12.75">
      <c r="A173" s="37"/>
      <c r="B173" s="38"/>
      <c r="C173" s="39"/>
      <c r="D173" s="39"/>
      <c r="E173" s="39"/>
      <c r="F173" s="39"/>
      <c r="G173" s="39"/>
      <c r="H173" s="39"/>
    </row>
    <row r="174" spans="1:8" ht="12.75">
      <c r="A174" s="37"/>
      <c r="B174" s="38"/>
      <c r="C174" s="39"/>
      <c r="D174" s="39"/>
      <c r="E174" s="39"/>
      <c r="F174" s="39"/>
      <c r="G174" s="39"/>
      <c r="H174" s="39"/>
    </row>
    <row r="175" spans="1:8" ht="12.75">
      <c r="A175" s="37"/>
      <c r="B175" s="38"/>
      <c r="C175" s="39"/>
      <c r="D175" s="39"/>
      <c r="E175" s="39"/>
      <c r="F175" s="39"/>
      <c r="G175" s="39"/>
      <c r="H175" s="39"/>
    </row>
    <row r="176" spans="1:8" ht="12.75">
      <c r="A176" s="37"/>
      <c r="B176" s="38"/>
      <c r="C176" s="39"/>
      <c r="D176" s="39"/>
      <c r="E176" s="39"/>
      <c r="F176" s="39"/>
      <c r="G176" s="39"/>
      <c r="H176" s="39"/>
    </row>
    <row r="177" spans="1:8" ht="12.75">
      <c r="A177" s="37"/>
      <c r="B177" s="38"/>
      <c r="C177" s="39"/>
      <c r="D177" s="39"/>
      <c r="E177" s="39"/>
      <c r="F177" s="39"/>
      <c r="G177" s="39"/>
      <c r="H177" s="39"/>
    </row>
    <row r="178" spans="1:8" ht="12.75">
      <c r="A178" s="37"/>
      <c r="B178" s="38"/>
      <c r="C178" s="39"/>
      <c r="D178" s="39"/>
      <c r="E178" s="39"/>
      <c r="F178" s="39"/>
      <c r="G178" s="39"/>
      <c r="H178" s="39"/>
    </row>
    <row r="179" spans="1:8" ht="12.75">
      <c r="A179" s="37"/>
      <c r="B179" s="38"/>
      <c r="C179" s="39"/>
      <c r="D179" s="39"/>
      <c r="E179" s="39"/>
      <c r="F179" s="39"/>
      <c r="G179" s="39"/>
      <c r="H179" s="39"/>
    </row>
    <row r="180" spans="1:8" ht="12.75">
      <c r="A180" s="37"/>
      <c r="B180" s="38"/>
      <c r="C180" s="39"/>
      <c r="D180" s="39"/>
      <c r="E180" s="39"/>
      <c r="F180" s="39"/>
      <c r="G180" s="39"/>
      <c r="H180" s="39"/>
    </row>
    <row r="181" spans="1:8" ht="12.75">
      <c r="A181" s="37"/>
      <c r="B181" s="38"/>
      <c r="C181" s="39"/>
      <c r="D181" s="39"/>
      <c r="E181" s="39"/>
      <c r="F181" s="39"/>
      <c r="G181" s="39"/>
      <c r="H181" s="39"/>
    </row>
    <row r="182" spans="1:8" ht="12.75">
      <c r="A182" s="37"/>
      <c r="B182" s="38"/>
      <c r="C182" s="39"/>
      <c r="D182" s="39"/>
      <c r="E182" s="39"/>
      <c r="F182" s="39"/>
      <c r="G182" s="39"/>
      <c r="H182" s="39"/>
    </row>
    <row r="183" spans="1:8" ht="12.75">
      <c r="A183" s="37"/>
      <c r="B183" s="38"/>
      <c r="C183" s="39"/>
      <c r="D183" s="39"/>
      <c r="E183" s="39"/>
      <c r="F183" s="39"/>
      <c r="G183" s="39"/>
      <c r="H183" s="39"/>
    </row>
    <row r="184" spans="1:8" ht="12.75">
      <c r="A184" s="37"/>
      <c r="B184" s="38"/>
      <c r="C184" s="39"/>
      <c r="D184" s="39"/>
      <c r="E184" s="39"/>
      <c r="F184" s="39"/>
      <c r="G184" s="39"/>
      <c r="H184" s="39"/>
    </row>
    <row r="185" spans="1:8" ht="12.75">
      <c r="A185" s="37"/>
      <c r="B185" s="38"/>
      <c r="C185" s="39"/>
      <c r="D185" s="39"/>
      <c r="E185" s="39"/>
      <c r="F185" s="39"/>
      <c r="G185" s="39"/>
      <c r="H185" s="39"/>
    </row>
    <row r="186" spans="1:8" ht="12.75">
      <c r="A186" s="37"/>
      <c r="B186" s="37"/>
      <c r="C186" s="39"/>
      <c r="D186" s="39"/>
      <c r="E186" s="39"/>
      <c r="F186" s="39"/>
      <c r="G186" s="39"/>
      <c r="H186" s="39"/>
    </row>
    <row r="187" spans="1:8" ht="12.75">
      <c r="A187" s="37"/>
      <c r="B187" s="37"/>
      <c r="C187" s="39"/>
      <c r="D187" s="39"/>
      <c r="E187" s="39"/>
      <c r="F187" s="39"/>
      <c r="G187" s="39"/>
      <c r="H187" s="39"/>
    </row>
    <row r="188" spans="1:8" ht="12.75">
      <c r="A188" s="37"/>
      <c r="B188" s="37"/>
      <c r="C188" s="39"/>
      <c r="D188" s="39"/>
      <c r="E188" s="39"/>
      <c r="F188" s="39"/>
      <c r="G188" s="39"/>
      <c r="H188" s="39"/>
    </row>
    <row r="189" spans="1:8" ht="12.75">
      <c r="A189" s="37"/>
      <c r="B189" s="37"/>
      <c r="C189" s="39"/>
      <c r="D189" s="39"/>
      <c r="E189" s="39"/>
      <c r="F189" s="39"/>
      <c r="G189" s="39"/>
      <c r="H189" s="39"/>
    </row>
    <row r="190" spans="1:8" ht="12.75">
      <c r="A190" s="37"/>
      <c r="B190" s="37"/>
      <c r="C190" s="39"/>
      <c r="D190" s="39"/>
      <c r="E190" s="39"/>
      <c r="F190" s="39"/>
      <c r="G190" s="39"/>
      <c r="H190" s="39"/>
    </row>
    <row r="191" spans="1:8" ht="12.75">
      <c r="A191" s="37"/>
      <c r="B191" s="37"/>
      <c r="C191" s="39"/>
      <c r="D191" s="39"/>
      <c r="E191" s="39"/>
      <c r="F191" s="39"/>
      <c r="G191" s="39"/>
      <c r="H191" s="39"/>
    </row>
    <row r="192" spans="1:8" ht="12.75">
      <c r="A192" s="37"/>
      <c r="B192" s="37"/>
      <c r="C192" s="39"/>
      <c r="D192" s="39"/>
      <c r="E192" s="39"/>
      <c r="F192" s="39"/>
      <c r="G192" s="39"/>
      <c r="H192" s="39"/>
    </row>
    <row r="193" spans="1:8" ht="12.75">
      <c r="A193" s="37"/>
      <c r="B193" s="37"/>
      <c r="C193" s="39"/>
      <c r="D193" s="39"/>
      <c r="E193" s="39"/>
      <c r="F193" s="39"/>
      <c r="G193" s="39"/>
      <c r="H193" s="39"/>
    </row>
    <row r="194" spans="1:8" ht="12.75">
      <c r="A194" s="37"/>
      <c r="B194" s="37"/>
      <c r="C194" s="39"/>
      <c r="D194" s="39"/>
      <c r="E194" s="39"/>
      <c r="F194" s="39"/>
      <c r="G194" s="39"/>
      <c r="H194" s="39"/>
    </row>
    <row r="195" spans="1:8" ht="12.75">
      <c r="A195" s="37"/>
      <c r="B195" s="37"/>
      <c r="C195" s="39"/>
      <c r="D195" s="39"/>
      <c r="E195" s="39"/>
      <c r="F195" s="39"/>
      <c r="G195" s="39"/>
      <c r="H195" s="39"/>
    </row>
    <row r="196" spans="1:8" ht="12.75">
      <c r="A196" s="37"/>
      <c r="B196" s="37"/>
      <c r="C196" s="39"/>
      <c r="D196" s="39"/>
      <c r="E196" s="39"/>
      <c r="F196" s="39"/>
      <c r="G196" s="39"/>
      <c r="H196" s="39"/>
    </row>
    <row r="197" spans="1:8" ht="12.75">
      <c r="A197" s="37"/>
      <c r="B197" s="37"/>
      <c r="C197" s="39"/>
      <c r="D197" s="39"/>
      <c r="E197" s="39"/>
      <c r="F197" s="39"/>
      <c r="G197" s="39"/>
      <c r="H197" s="39"/>
    </row>
    <row r="198" spans="1:8" ht="12.75">
      <c r="A198" s="37"/>
      <c r="B198" s="37"/>
      <c r="C198" s="39"/>
      <c r="D198" s="39"/>
      <c r="E198" s="39"/>
      <c r="F198" s="39"/>
      <c r="G198" s="39"/>
      <c r="H198" s="39"/>
    </row>
    <row r="199" spans="1:8" ht="12.75">
      <c r="A199" s="37"/>
      <c r="B199" s="37"/>
      <c r="C199" s="39"/>
      <c r="D199" s="39"/>
      <c r="E199" s="39"/>
      <c r="F199" s="39"/>
      <c r="G199" s="39"/>
      <c r="H199" s="39"/>
    </row>
    <row r="200" spans="1:8" ht="12.75">
      <c r="A200" s="37"/>
      <c r="B200" s="37"/>
      <c r="C200" s="39"/>
      <c r="D200" s="39"/>
      <c r="E200" s="39"/>
      <c r="F200" s="39"/>
      <c r="G200" s="39"/>
      <c r="H200" s="39"/>
    </row>
    <row r="201" spans="1:8" ht="12.75">
      <c r="A201" s="37"/>
      <c r="B201" s="37"/>
      <c r="C201" s="39"/>
      <c r="D201" s="39"/>
      <c r="E201" s="39"/>
      <c r="F201" s="39"/>
      <c r="G201" s="39"/>
      <c r="H201" s="39"/>
    </row>
    <row r="202" spans="1:8" ht="12.75">
      <c r="A202" s="37"/>
      <c r="B202" s="37"/>
      <c r="C202" s="39"/>
      <c r="D202" s="39"/>
      <c r="E202" s="39"/>
      <c r="F202" s="39"/>
      <c r="G202" s="39"/>
      <c r="H202" s="39"/>
    </row>
    <row r="203" spans="1:8" ht="12.75">
      <c r="A203" s="37"/>
      <c r="B203" s="37"/>
      <c r="C203" s="39"/>
      <c r="D203" s="39"/>
      <c r="E203" s="39"/>
      <c r="F203" s="39"/>
      <c r="G203" s="39"/>
      <c r="H203" s="39"/>
    </row>
    <row r="204" spans="1:8" ht="12.75">
      <c r="A204" s="37"/>
      <c r="B204" s="37"/>
      <c r="C204" s="39"/>
      <c r="D204" s="39"/>
      <c r="E204" s="39"/>
      <c r="F204" s="39"/>
      <c r="G204" s="39"/>
      <c r="H204" s="39"/>
    </row>
    <row r="205" spans="1:8" ht="12.75">
      <c r="A205" s="37"/>
      <c r="B205" s="37"/>
      <c r="C205" s="39"/>
      <c r="D205" s="39"/>
      <c r="E205" s="39"/>
      <c r="F205" s="39"/>
      <c r="G205" s="39"/>
      <c r="H205" s="39"/>
    </row>
    <row r="206" spans="1:8" ht="12.75">
      <c r="A206" s="37"/>
      <c r="B206" s="37"/>
      <c r="C206" s="39"/>
      <c r="D206" s="39"/>
      <c r="E206" s="39"/>
      <c r="F206" s="39"/>
      <c r="G206" s="39"/>
      <c r="H206" s="39"/>
    </row>
    <row r="207" spans="2:8" ht="12.75">
      <c r="B207" s="40"/>
      <c r="C207" s="30"/>
      <c r="D207" s="39"/>
      <c r="E207" s="39"/>
      <c r="F207" s="39"/>
      <c r="G207" s="39"/>
      <c r="H207" s="39"/>
    </row>
    <row r="208" spans="2:8" ht="12.75">
      <c r="B208" s="40"/>
      <c r="C208" s="30"/>
      <c r="D208" s="39"/>
      <c r="E208" s="39"/>
      <c r="F208" s="39"/>
      <c r="G208" s="39"/>
      <c r="H208" s="39"/>
    </row>
    <row r="209" spans="2:8" ht="12.75">
      <c r="B209" s="40"/>
      <c r="C209" s="30"/>
      <c r="D209" s="39"/>
      <c r="E209" s="39"/>
      <c r="F209" s="39"/>
      <c r="G209" s="39"/>
      <c r="H209" s="39"/>
    </row>
    <row r="210" spans="2:8" ht="12.75">
      <c r="B210" s="40"/>
      <c r="C210" s="30"/>
      <c r="D210" s="39"/>
      <c r="E210" s="39"/>
      <c r="F210" s="39"/>
      <c r="G210" s="39"/>
      <c r="H210" s="39"/>
    </row>
    <row r="211" spans="2:8" ht="12.75">
      <c r="B211" s="40"/>
      <c r="C211" s="30"/>
      <c r="D211" s="39"/>
      <c r="E211" s="39"/>
      <c r="F211" s="39"/>
      <c r="G211" s="39"/>
      <c r="H211" s="39"/>
    </row>
    <row r="212" spans="2:8" ht="12.75">
      <c r="B212" s="40"/>
      <c r="C212" s="30"/>
      <c r="D212" s="39"/>
      <c r="E212" s="39"/>
      <c r="F212" s="39"/>
      <c r="G212" s="39"/>
      <c r="H212" s="39"/>
    </row>
    <row r="213" spans="2:8" ht="12.75">
      <c r="B213" s="40"/>
      <c r="C213" s="30"/>
      <c r="D213" s="39"/>
      <c r="E213" s="39"/>
      <c r="F213" s="39"/>
      <c r="G213" s="39"/>
      <c r="H213" s="39"/>
    </row>
    <row r="214" spans="2:8" ht="12.75">
      <c r="B214" s="40"/>
      <c r="C214" s="30"/>
      <c r="D214" s="39"/>
      <c r="E214" s="39"/>
      <c r="F214" s="39"/>
      <c r="G214" s="39"/>
      <c r="H214" s="39"/>
    </row>
    <row r="215" spans="2:8" ht="12.75">
      <c r="B215" s="40"/>
      <c r="C215" s="30"/>
      <c r="D215" s="39"/>
      <c r="E215" s="39"/>
      <c r="F215" s="39"/>
      <c r="G215" s="39"/>
      <c r="H215" s="39"/>
    </row>
    <row r="216" spans="2:8" ht="12.75">
      <c r="B216" s="40"/>
      <c r="C216" s="30"/>
      <c r="D216" s="39"/>
      <c r="E216" s="39"/>
      <c r="F216" s="39"/>
      <c r="G216" s="39"/>
      <c r="H216" s="39"/>
    </row>
    <row r="217" spans="2:8" ht="12.75">
      <c r="B217" s="40"/>
      <c r="C217" s="30"/>
      <c r="D217" s="39"/>
      <c r="E217" s="39"/>
      <c r="F217" s="39"/>
      <c r="G217" s="39"/>
      <c r="H217" s="39"/>
    </row>
    <row r="218" spans="2:8" ht="12.75">
      <c r="B218" s="40"/>
      <c r="C218" s="30"/>
      <c r="D218" s="39"/>
      <c r="E218" s="39"/>
      <c r="F218" s="39"/>
      <c r="G218" s="39"/>
      <c r="H218" s="39"/>
    </row>
    <row r="219" spans="2:8" ht="12.75">
      <c r="B219" s="40"/>
      <c r="C219" s="30"/>
      <c r="D219" s="39"/>
      <c r="E219" s="39"/>
      <c r="F219" s="39"/>
      <c r="G219" s="39"/>
      <c r="H219" s="39"/>
    </row>
    <row r="220" spans="2:8" ht="12.75">
      <c r="B220" s="40"/>
      <c r="C220" s="30"/>
      <c r="D220" s="39"/>
      <c r="E220" s="39"/>
      <c r="F220" s="39"/>
      <c r="G220" s="39"/>
      <c r="H220" s="39"/>
    </row>
    <row r="221" spans="2:8" ht="12.75">
      <c r="B221" s="40"/>
      <c r="C221" s="30"/>
      <c r="D221" s="39"/>
      <c r="E221" s="39"/>
      <c r="F221" s="39"/>
      <c r="G221" s="39"/>
      <c r="H221" s="39"/>
    </row>
    <row r="222" spans="2:8" ht="12.75">
      <c r="B222" s="40"/>
      <c r="C222" s="30"/>
      <c r="D222" s="39"/>
      <c r="E222" s="39"/>
      <c r="F222" s="39"/>
      <c r="G222" s="39"/>
      <c r="H222" s="39"/>
    </row>
    <row r="223" spans="2:8" ht="12.75">
      <c r="B223" s="40"/>
      <c r="C223" s="30"/>
      <c r="D223" s="39"/>
      <c r="E223" s="39"/>
      <c r="F223" s="39"/>
      <c r="G223" s="39"/>
      <c r="H223" s="39"/>
    </row>
    <row r="224" spans="2:8" ht="12.75">
      <c r="B224" s="40"/>
      <c r="C224" s="30"/>
      <c r="D224" s="39"/>
      <c r="E224" s="39"/>
      <c r="F224" s="39"/>
      <c r="G224" s="39"/>
      <c r="H224" s="39"/>
    </row>
    <row r="225" spans="2:8" ht="12.75">
      <c r="B225" s="40"/>
      <c r="C225" s="30"/>
      <c r="D225" s="39"/>
      <c r="E225" s="39"/>
      <c r="F225" s="39"/>
      <c r="G225" s="39"/>
      <c r="H225" s="39"/>
    </row>
    <row r="226" spans="2:8" ht="12.75">
      <c r="B226" s="40"/>
      <c r="C226" s="30"/>
      <c r="D226" s="39"/>
      <c r="E226" s="39"/>
      <c r="F226" s="39"/>
      <c r="G226" s="39"/>
      <c r="H226" s="39"/>
    </row>
    <row r="227" spans="2:8" ht="12.75">
      <c r="B227" s="40"/>
      <c r="C227" s="30"/>
      <c r="D227" s="39"/>
      <c r="E227" s="39"/>
      <c r="F227" s="39"/>
      <c r="G227" s="39"/>
      <c r="H227" s="39"/>
    </row>
    <row r="228" spans="2:8" ht="12.75">
      <c r="B228" s="40"/>
      <c r="C228" s="30"/>
      <c r="D228" s="39"/>
      <c r="E228" s="39"/>
      <c r="F228" s="39"/>
      <c r="G228" s="39"/>
      <c r="H228" s="39"/>
    </row>
    <row r="229" spans="2:8" ht="12.75">
      <c r="B229" s="40"/>
      <c r="C229" s="30"/>
      <c r="D229" s="39"/>
      <c r="E229" s="39"/>
      <c r="F229" s="39"/>
      <c r="G229" s="39"/>
      <c r="H229" s="39"/>
    </row>
    <row r="230" spans="2:8" ht="12.75">
      <c r="B230" s="40"/>
      <c r="C230" s="30"/>
      <c r="D230" s="39"/>
      <c r="E230" s="39"/>
      <c r="F230" s="39"/>
      <c r="G230" s="39"/>
      <c r="H230" s="39"/>
    </row>
    <row r="231" spans="2:8" ht="12.75">
      <c r="B231" s="40"/>
      <c r="C231" s="30"/>
      <c r="D231" s="39"/>
      <c r="E231" s="39"/>
      <c r="F231" s="39"/>
      <c r="G231" s="39"/>
      <c r="H231" s="39"/>
    </row>
    <row r="232" spans="2:8" ht="12.75">
      <c r="B232" s="40"/>
      <c r="C232" s="30"/>
      <c r="D232" s="39"/>
      <c r="E232" s="39"/>
      <c r="F232" s="39"/>
      <c r="G232" s="39"/>
      <c r="H232" s="39"/>
    </row>
    <row r="233" spans="2:8" ht="12.75">
      <c r="B233" s="40"/>
      <c r="C233" s="30"/>
      <c r="D233" s="39"/>
      <c r="E233" s="39"/>
      <c r="F233" s="39"/>
      <c r="G233" s="39"/>
      <c r="H233" s="39"/>
    </row>
    <row r="234" spans="2:8" ht="12.75">
      <c r="B234" s="40"/>
      <c r="C234" s="30"/>
      <c r="D234" s="39"/>
      <c r="E234" s="39"/>
      <c r="F234" s="39"/>
      <c r="G234" s="39"/>
      <c r="H234" s="39"/>
    </row>
    <row r="235" spans="2:8" ht="12.75">
      <c r="B235" s="40"/>
      <c r="C235" s="30"/>
      <c r="D235" s="39"/>
      <c r="E235" s="39"/>
      <c r="F235" s="39"/>
      <c r="G235" s="39"/>
      <c r="H235" s="39"/>
    </row>
    <row r="236" spans="2:8" ht="12.75">
      <c r="B236" s="40"/>
      <c r="C236" s="30"/>
      <c r="D236" s="39"/>
      <c r="E236" s="39"/>
      <c r="F236" s="39"/>
      <c r="G236" s="39"/>
      <c r="H236" s="39"/>
    </row>
    <row r="237" spans="2:8" ht="12.75">
      <c r="B237" s="40"/>
      <c r="C237" s="30"/>
      <c r="D237" s="39"/>
      <c r="E237" s="39"/>
      <c r="F237" s="39"/>
      <c r="G237" s="39"/>
      <c r="H237" s="39"/>
    </row>
    <row r="238" spans="2:8" ht="12.75">
      <c r="B238" s="40"/>
      <c r="C238" s="30"/>
      <c r="D238" s="39"/>
      <c r="E238" s="39"/>
      <c r="F238" s="39"/>
      <c r="G238" s="39"/>
      <c r="H238" s="39"/>
    </row>
    <row r="239" spans="2:8" ht="12.75">
      <c r="B239" s="40"/>
      <c r="C239" s="30"/>
      <c r="D239" s="39"/>
      <c r="E239" s="39"/>
      <c r="F239" s="39"/>
      <c r="G239" s="39"/>
      <c r="H239" s="39"/>
    </row>
    <row r="240" spans="2:8" ht="12.75">
      <c r="B240" s="40"/>
      <c r="C240" s="30"/>
      <c r="D240" s="39"/>
      <c r="E240" s="39"/>
      <c r="F240" s="39"/>
      <c r="G240" s="39"/>
      <c r="H240" s="39"/>
    </row>
    <row r="241" spans="2:8" ht="12.75">
      <c r="B241" s="40"/>
      <c r="C241" s="30"/>
      <c r="D241" s="39"/>
      <c r="E241" s="39"/>
      <c r="F241" s="39"/>
      <c r="G241" s="39"/>
      <c r="H241" s="39"/>
    </row>
    <row r="242" spans="2:8" ht="12.75">
      <c r="B242" s="40"/>
      <c r="C242" s="30"/>
      <c r="D242" s="39"/>
      <c r="E242" s="39"/>
      <c r="F242" s="39"/>
      <c r="G242" s="39"/>
      <c r="H242" s="39"/>
    </row>
    <row r="243" spans="2:8" ht="12.75">
      <c r="B243" s="40"/>
      <c r="C243" s="30"/>
      <c r="D243" s="39"/>
      <c r="E243" s="39"/>
      <c r="F243" s="39"/>
      <c r="G243" s="39"/>
      <c r="H243" s="39"/>
    </row>
    <row r="244" spans="2:8" ht="12.75">
      <c r="B244" s="40"/>
      <c r="C244" s="30"/>
      <c r="D244" s="39"/>
      <c r="E244" s="39"/>
      <c r="F244" s="39"/>
      <c r="G244" s="39"/>
      <c r="H244" s="39"/>
    </row>
    <row r="245" spans="2:8" ht="12.75">
      <c r="B245" s="40"/>
      <c r="C245" s="30"/>
      <c r="D245" s="39"/>
      <c r="E245" s="39"/>
      <c r="F245" s="39"/>
      <c r="G245" s="39"/>
      <c r="H245" s="39"/>
    </row>
    <row r="246" spans="2:8" ht="12.75">
      <c r="B246" s="40"/>
      <c r="C246" s="30"/>
      <c r="D246" s="39"/>
      <c r="E246" s="39"/>
      <c r="F246" s="39"/>
      <c r="G246" s="39"/>
      <c r="H246" s="39"/>
    </row>
    <row r="247" spans="2:8" ht="12.75">
      <c r="B247" s="40"/>
      <c r="C247" s="30"/>
      <c r="D247" s="39"/>
      <c r="E247" s="39"/>
      <c r="F247" s="39"/>
      <c r="G247" s="39"/>
      <c r="H247" s="39"/>
    </row>
    <row r="248" spans="2:8" ht="12.75">
      <c r="B248" s="40"/>
      <c r="C248" s="30"/>
      <c r="D248" s="39"/>
      <c r="E248" s="39"/>
      <c r="F248" s="39"/>
      <c r="G248" s="39"/>
      <c r="H248" s="39"/>
    </row>
    <row r="249" spans="2:8" ht="12.75">
      <c r="B249" s="40"/>
      <c r="C249" s="30"/>
      <c r="D249" s="39"/>
      <c r="E249" s="39"/>
      <c r="F249" s="39"/>
      <c r="G249" s="39"/>
      <c r="H249" s="39"/>
    </row>
    <row r="250" spans="2:8" ht="12.75">
      <c r="B250" s="40"/>
      <c r="C250" s="30"/>
      <c r="D250" s="39"/>
      <c r="E250" s="39"/>
      <c r="F250" s="39"/>
      <c r="G250" s="39"/>
      <c r="H250" s="39"/>
    </row>
    <row r="251" spans="2:8" ht="12.75">
      <c r="B251" s="40"/>
      <c r="C251" s="30"/>
      <c r="D251" s="39"/>
      <c r="E251" s="39"/>
      <c r="F251" s="39"/>
      <c r="G251" s="39"/>
      <c r="H251" s="39"/>
    </row>
    <row r="252" spans="2:8" ht="12.75">
      <c r="B252" s="40"/>
      <c r="C252" s="30"/>
      <c r="D252" s="39"/>
      <c r="E252" s="39"/>
      <c r="F252" s="39"/>
      <c r="G252" s="39"/>
      <c r="H252" s="39"/>
    </row>
    <row r="253" spans="2:8" ht="12.75">
      <c r="B253" s="40"/>
      <c r="C253" s="30"/>
      <c r="D253" s="39"/>
      <c r="E253" s="39"/>
      <c r="F253" s="39"/>
      <c r="G253" s="39"/>
      <c r="H253" s="39"/>
    </row>
    <row r="254" spans="2:8" ht="12.75">
      <c r="B254" s="40"/>
      <c r="C254" s="30"/>
      <c r="D254" s="30"/>
      <c r="E254" s="30"/>
      <c r="F254" s="30"/>
      <c r="G254" s="30"/>
      <c r="H254" s="30"/>
    </row>
    <row r="255" spans="2:8" ht="12.75">
      <c r="B255" s="40"/>
      <c r="C255" s="30"/>
      <c r="D255" s="30"/>
      <c r="E255" s="30"/>
      <c r="F255" s="30"/>
      <c r="G255" s="30"/>
      <c r="H255" s="30"/>
    </row>
    <row r="256" spans="2:8" ht="12.75">
      <c r="B256" s="40"/>
      <c r="C256" s="30"/>
      <c r="D256" s="30"/>
      <c r="E256" s="30"/>
      <c r="F256" s="30"/>
      <c r="G256" s="30"/>
      <c r="H256" s="30"/>
    </row>
    <row r="257" spans="2:8" ht="12.75">
      <c r="B257" s="40"/>
      <c r="C257" s="30"/>
      <c r="D257" s="30"/>
      <c r="E257" s="30"/>
      <c r="F257" s="30"/>
      <c r="G257" s="30"/>
      <c r="H257" s="30"/>
    </row>
    <row r="258" spans="2:8" ht="12.75">
      <c r="B258" s="40"/>
      <c r="C258" s="30"/>
      <c r="D258" s="30"/>
      <c r="E258" s="30"/>
      <c r="F258" s="30"/>
      <c r="G258" s="30"/>
      <c r="H258" s="30"/>
    </row>
    <row r="259" spans="2:8" ht="12.75">
      <c r="B259" s="40"/>
      <c r="C259" s="30"/>
      <c r="D259" s="30"/>
      <c r="E259" s="30"/>
      <c r="F259" s="30"/>
      <c r="G259" s="30"/>
      <c r="H259" s="30"/>
    </row>
    <row r="260" spans="2:8" ht="12.75">
      <c r="B260" s="40"/>
      <c r="C260" s="30"/>
      <c r="D260" s="30"/>
      <c r="E260" s="30"/>
      <c r="F260" s="30"/>
      <c r="G260" s="30"/>
      <c r="H260" s="30"/>
    </row>
    <row r="261" spans="2:8" ht="12.75">
      <c r="B261" s="40"/>
      <c r="C261" s="30"/>
      <c r="D261" s="30"/>
      <c r="E261" s="30"/>
      <c r="F261" s="30"/>
      <c r="G261" s="30"/>
      <c r="H261" s="30"/>
    </row>
    <row r="262" spans="2:8" ht="12.75">
      <c r="B262" s="40"/>
      <c r="C262" s="30"/>
      <c r="D262" s="30"/>
      <c r="E262" s="30"/>
      <c r="F262" s="30"/>
      <c r="G262" s="30"/>
      <c r="H262" s="30"/>
    </row>
    <row r="263" spans="2:8" ht="12.75">
      <c r="B263" s="40"/>
      <c r="C263" s="30"/>
      <c r="D263" s="30"/>
      <c r="E263" s="30"/>
      <c r="F263" s="30"/>
      <c r="G263" s="30"/>
      <c r="H263" s="30"/>
    </row>
    <row r="264" spans="2:8" ht="12.75">
      <c r="B264" s="40"/>
      <c r="C264" s="30"/>
      <c r="D264" s="30"/>
      <c r="E264" s="30"/>
      <c r="F264" s="30"/>
      <c r="G264" s="30"/>
      <c r="H264" s="30"/>
    </row>
    <row r="265" spans="2:8" ht="12.75">
      <c r="B265" s="40"/>
      <c r="C265" s="30"/>
      <c r="D265" s="30"/>
      <c r="E265" s="30"/>
      <c r="F265" s="30"/>
      <c r="G265" s="30"/>
      <c r="H265" s="30"/>
    </row>
    <row r="266" spans="2:8" ht="12.75">
      <c r="B266" s="40"/>
      <c r="C266" s="30"/>
      <c r="D266" s="30"/>
      <c r="E266" s="30"/>
      <c r="F266" s="30"/>
      <c r="G266" s="30"/>
      <c r="H266" s="30"/>
    </row>
    <row r="267" spans="2:8" ht="12.75">
      <c r="B267" s="40"/>
      <c r="C267" s="30"/>
      <c r="D267" s="30"/>
      <c r="E267" s="30"/>
      <c r="F267" s="30"/>
      <c r="G267" s="30"/>
      <c r="H267" s="30"/>
    </row>
    <row r="268" spans="2:8" ht="12.75">
      <c r="B268" s="40"/>
      <c r="C268" s="30"/>
      <c r="D268" s="30"/>
      <c r="E268" s="30"/>
      <c r="F268" s="30"/>
      <c r="G268" s="30"/>
      <c r="H268" s="30"/>
    </row>
    <row r="269" spans="2:8" ht="12.75">
      <c r="B269" s="40"/>
      <c r="C269" s="30"/>
      <c r="D269" s="30"/>
      <c r="E269" s="30"/>
      <c r="F269" s="30"/>
      <c r="G269" s="30"/>
      <c r="H269" s="30"/>
    </row>
    <row r="270" spans="2:8" ht="12.75">
      <c r="B270" s="40"/>
      <c r="C270" s="30"/>
      <c r="D270" s="30"/>
      <c r="E270" s="30"/>
      <c r="F270" s="30"/>
      <c r="G270" s="30"/>
      <c r="H270" s="30"/>
    </row>
    <row r="271" spans="2:8" ht="12.75">
      <c r="B271" s="40"/>
      <c r="C271" s="30"/>
      <c r="D271" s="30"/>
      <c r="E271" s="30"/>
      <c r="F271" s="30"/>
      <c r="G271" s="30"/>
      <c r="H271" s="30"/>
    </row>
    <row r="272" spans="2:8" ht="12.75">
      <c r="B272" s="40"/>
      <c r="C272" s="30"/>
      <c r="D272" s="30"/>
      <c r="E272" s="30"/>
      <c r="F272" s="30"/>
      <c r="G272" s="30"/>
      <c r="H272" s="30"/>
    </row>
    <row r="273" spans="2:8" ht="12.75">
      <c r="B273" s="40"/>
      <c r="C273" s="30"/>
      <c r="D273" s="30"/>
      <c r="E273" s="30"/>
      <c r="F273" s="30"/>
      <c r="G273" s="30"/>
      <c r="H273" s="30"/>
    </row>
    <row r="274" spans="2:8" ht="12.75">
      <c r="B274" s="40"/>
      <c r="C274" s="30"/>
      <c r="D274" s="30"/>
      <c r="E274" s="30"/>
      <c r="F274" s="30"/>
      <c r="G274" s="30"/>
      <c r="H274" s="30"/>
    </row>
    <row r="275" spans="2:8" ht="12.75">
      <c r="B275" s="40"/>
      <c r="C275" s="30"/>
      <c r="D275" s="30"/>
      <c r="E275" s="30"/>
      <c r="F275" s="30"/>
      <c r="G275" s="30"/>
      <c r="H275" s="30"/>
    </row>
    <row r="276" spans="2:8" ht="12.75">
      <c r="B276" s="40"/>
      <c r="C276" s="30"/>
      <c r="D276" s="30"/>
      <c r="E276" s="30"/>
      <c r="F276" s="30"/>
      <c r="G276" s="30"/>
      <c r="H276" s="30"/>
    </row>
    <row r="277" spans="2:8" ht="12.75">
      <c r="B277" s="40"/>
      <c r="C277" s="30"/>
      <c r="D277" s="30"/>
      <c r="E277" s="30"/>
      <c r="F277" s="30"/>
      <c r="G277" s="30"/>
      <c r="H277" s="30"/>
    </row>
    <row r="278" spans="2:8" ht="12.75">
      <c r="B278" s="40"/>
      <c r="C278" s="30"/>
      <c r="D278" s="30"/>
      <c r="E278" s="30"/>
      <c r="F278" s="30"/>
      <c r="G278" s="30"/>
      <c r="H278" s="30"/>
    </row>
    <row r="279" spans="2:8" ht="12.75">
      <c r="B279" s="40"/>
      <c r="C279" s="30"/>
      <c r="D279" s="30"/>
      <c r="E279" s="30"/>
      <c r="F279" s="30"/>
      <c r="G279" s="30"/>
      <c r="H279" s="30"/>
    </row>
    <row r="280" spans="2:8" ht="12.75">
      <c r="B280" s="40"/>
      <c r="C280" s="30"/>
      <c r="D280" s="30"/>
      <c r="E280" s="30"/>
      <c r="F280" s="30"/>
      <c r="G280" s="30"/>
      <c r="H280" s="30"/>
    </row>
    <row r="281" spans="2:8" ht="12.75">
      <c r="B281" s="40"/>
      <c r="C281" s="30"/>
      <c r="D281" s="30"/>
      <c r="E281" s="30"/>
      <c r="F281" s="30"/>
      <c r="G281" s="30"/>
      <c r="H281" s="30"/>
    </row>
    <row r="282" spans="2:8" ht="12.75">
      <c r="B282" s="40"/>
      <c r="C282" s="30"/>
      <c r="D282" s="30"/>
      <c r="E282" s="30"/>
      <c r="F282" s="30"/>
      <c r="G282" s="30"/>
      <c r="H282" s="30"/>
    </row>
    <row r="283" spans="2:8" ht="12.75">
      <c r="B283" s="40"/>
      <c r="C283" s="30"/>
      <c r="D283" s="30"/>
      <c r="E283" s="30"/>
      <c r="F283" s="30"/>
      <c r="G283" s="30"/>
      <c r="H283" s="30"/>
    </row>
    <row r="284" spans="2:8" ht="12.75">
      <c r="B284" s="40"/>
      <c r="C284" s="30"/>
      <c r="D284" s="30"/>
      <c r="E284" s="30"/>
      <c r="F284" s="30"/>
      <c r="G284" s="30"/>
      <c r="H284" s="30"/>
    </row>
    <row r="285" spans="2:8" ht="12.75">
      <c r="B285" s="40"/>
      <c r="C285" s="30"/>
      <c r="D285" s="30"/>
      <c r="E285" s="30"/>
      <c r="F285" s="30"/>
      <c r="G285" s="30"/>
      <c r="H285" s="30"/>
    </row>
    <row r="286" spans="2:8" ht="12.75">
      <c r="B286" s="40"/>
      <c r="C286" s="30"/>
      <c r="D286" s="30"/>
      <c r="E286" s="30"/>
      <c r="F286" s="30"/>
      <c r="G286" s="30"/>
      <c r="H286" s="30"/>
    </row>
    <row r="287" spans="2:8" ht="12.75">
      <c r="B287" s="40"/>
      <c r="C287" s="30"/>
      <c r="D287" s="30"/>
      <c r="E287" s="30"/>
      <c r="F287" s="30"/>
      <c r="G287" s="30"/>
      <c r="H287" s="30"/>
    </row>
    <row r="288" spans="2:8" ht="12.75">
      <c r="B288" s="40"/>
      <c r="C288" s="30"/>
      <c r="D288" s="30"/>
      <c r="E288" s="30"/>
      <c r="F288" s="30"/>
      <c r="G288" s="30"/>
      <c r="H288" s="30"/>
    </row>
    <row r="289" spans="2:8" ht="12.75">
      <c r="B289" s="40"/>
      <c r="C289" s="30"/>
      <c r="D289" s="30"/>
      <c r="E289" s="30"/>
      <c r="F289" s="30"/>
      <c r="G289" s="30"/>
      <c r="H289" s="30"/>
    </row>
    <row r="290" spans="2:8" ht="12.75">
      <c r="B290" s="40"/>
      <c r="C290" s="30"/>
      <c r="D290" s="30"/>
      <c r="E290" s="30"/>
      <c r="F290" s="30"/>
      <c r="G290" s="30"/>
      <c r="H290" s="30"/>
    </row>
    <row r="291" spans="2:8" ht="12.75">
      <c r="B291" s="40"/>
      <c r="C291" s="30"/>
      <c r="D291" s="30"/>
      <c r="E291" s="30"/>
      <c r="F291" s="30"/>
      <c r="G291" s="30"/>
      <c r="H291" s="30"/>
    </row>
    <row r="292" spans="2:8" ht="12.75">
      <c r="B292" s="40"/>
      <c r="C292" s="30"/>
      <c r="D292" s="30"/>
      <c r="E292" s="30"/>
      <c r="F292" s="30"/>
      <c r="G292" s="30"/>
      <c r="H292" s="30"/>
    </row>
    <row r="293" spans="2:8" ht="12.75">
      <c r="B293" s="40"/>
      <c r="C293" s="30"/>
      <c r="D293" s="30"/>
      <c r="E293" s="30"/>
      <c r="F293" s="30"/>
      <c r="G293" s="30"/>
      <c r="H293" s="30"/>
    </row>
    <row r="294" spans="2:8" ht="12.75">
      <c r="B294" s="40"/>
      <c r="C294" s="30"/>
      <c r="D294" s="30"/>
      <c r="E294" s="30"/>
      <c r="F294" s="30"/>
      <c r="G294" s="30"/>
      <c r="H294" s="30"/>
    </row>
    <row r="295" spans="2:8" ht="12.75">
      <c r="B295" s="40"/>
      <c r="C295" s="30"/>
      <c r="D295" s="30"/>
      <c r="E295" s="30"/>
      <c r="F295" s="30"/>
      <c r="G295" s="30"/>
      <c r="H295" s="30"/>
    </row>
    <row r="296" spans="2:8" ht="12.75">
      <c r="B296" s="40"/>
      <c r="C296" s="30"/>
      <c r="D296" s="30"/>
      <c r="E296" s="30"/>
      <c r="F296" s="30"/>
      <c r="G296" s="30"/>
      <c r="H296" s="30"/>
    </row>
    <row r="297" spans="2:8" ht="12.75">
      <c r="B297" s="40"/>
      <c r="C297" s="30"/>
      <c r="D297" s="30"/>
      <c r="E297" s="30"/>
      <c r="F297" s="30"/>
      <c r="G297" s="30"/>
      <c r="H297" s="30"/>
    </row>
    <row r="298" spans="2:8" ht="12.75">
      <c r="B298" s="40"/>
      <c r="C298" s="30"/>
      <c r="D298" s="30"/>
      <c r="E298" s="30"/>
      <c r="F298" s="30"/>
      <c r="G298" s="30"/>
      <c r="H298" s="30"/>
    </row>
    <row r="299" spans="2:8" ht="12.75">
      <c r="B299" s="40"/>
      <c r="C299" s="30"/>
      <c r="D299" s="30"/>
      <c r="E299" s="30"/>
      <c r="F299" s="30"/>
      <c r="G299" s="30"/>
      <c r="H299" s="30"/>
    </row>
    <row r="300" spans="2:8" ht="12.75">
      <c r="B300" s="40"/>
      <c r="C300" s="30"/>
      <c r="D300" s="30"/>
      <c r="E300" s="30"/>
      <c r="F300" s="30"/>
      <c r="G300" s="30"/>
      <c r="H300" s="30"/>
    </row>
    <row r="301" spans="2:8" ht="12.75">
      <c r="B301" s="40"/>
      <c r="C301" s="30"/>
      <c r="D301" s="30"/>
      <c r="E301" s="30"/>
      <c r="F301" s="30"/>
      <c r="G301" s="30"/>
      <c r="H301" s="30"/>
    </row>
    <row r="302" spans="2:8" ht="12.75">
      <c r="B302" s="40"/>
      <c r="C302" s="30"/>
      <c r="D302" s="30"/>
      <c r="E302" s="30"/>
      <c r="F302" s="30"/>
      <c r="G302" s="30"/>
      <c r="H302" s="30"/>
    </row>
    <row r="303" spans="2:8" ht="12.75">
      <c r="B303" s="40"/>
      <c r="C303" s="30"/>
      <c r="D303" s="30"/>
      <c r="E303" s="30"/>
      <c r="F303" s="30"/>
      <c r="G303" s="30"/>
      <c r="H303" s="30"/>
    </row>
    <row r="304" spans="2:8" ht="12.75">
      <c r="B304" s="40"/>
      <c r="C304" s="30"/>
      <c r="D304" s="30"/>
      <c r="E304" s="30"/>
      <c r="F304" s="30"/>
      <c r="G304" s="30"/>
      <c r="H304" s="30"/>
    </row>
    <row r="305" spans="2:8" ht="12.75">
      <c r="B305" s="40"/>
      <c r="C305" s="30"/>
      <c r="D305" s="30"/>
      <c r="E305" s="30"/>
      <c r="F305" s="30"/>
      <c r="G305" s="30"/>
      <c r="H305" s="30"/>
    </row>
    <row r="306" spans="2:8" ht="12.75">
      <c r="B306" s="40"/>
      <c r="C306" s="30"/>
      <c r="D306" s="30"/>
      <c r="E306" s="30"/>
      <c r="F306" s="30"/>
      <c r="G306" s="30"/>
      <c r="H306" s="30"/>
    </row>
    <row r="307" spans="2:8" ht="12.75">
      <c r="B307" s="40"/>
      <c r="C307" s="30"/>
      <c r="D307" s="30"/>
      <c r="E307" s="30"/>
      <c r="F307" s="30"/>
      <c r="G307" s="30"/>
      <c r="H307" s="30"/>
    </row>
    <row r="308" spans="2:8" ht="12.75">
      <c r="B308" s="40"/>
      <c r="C308" s="30"/>
      <c r="D308" s="30"/>
      <c r="E308" s="30"/>
      <c r="F308" s="30"/>
      <c r="G308" s="30"/>
      <c r="H308" s="30"/>
    </row>
    <row r="309" spans="2:8" ht="12.75">
      <c r="B309" s="40"/>
      <c r="C309" s="30"/>
      <c r="D309" s="30"/>
      <c r="E309" s="30"/>
      <c r="F309" s="30"/>
      <c r="G309" s="30"/>
      <c r="H309" s="30"/>
    </row>
    <row r="310" spans="2:8" ht="12.75">
      <c r="B310" s="40"/>
      <c r="C310" s="30"/>
      <c r="D310" s="30"/>
      <c r="E310" s="30"/>
      <c r="F310" s="30"/>
      <c r="G310" s="30"/>
      <c r="H310" s="30"/>
    </row>
    <row r="311" spans="2:8" ht="12.75">
      <c r="B311" s="40"/>
      <c r="C311" s="30"/>
      <c r="D311" s="30"/>
      <c r="E311" s="30"/>
      <c r="F311" s="30"/>
      <c r="G311" s="30"/>
      <c r="H311" s="30"/>
    </row>
    <row r="312" spans="2:8" ht="12.75">
      <c r="B312" s="40"/>
      <c r="C312" s="30"/>
      <c r="D312" s="30"/>
      <c r="E312" s="30"/>
      <c r="F312" s="30"/>
      <c r="G312" s="30"/>
      <c r="H312" s="30"/>
    </row>
    <row r="313" spans="2:8" ht="12.75">
      <c r="B313" s="40"/>
      <c r="C313" s="30"/>
      <c r="D313" s="30"/>
      <c r="E313" s="30"/>
      <c r="F313" s="30"/>
      <c r="G313" s="30"/>
      <c r="H313" s="30"/>
    </row>
    <row r="314" spans="2:8" ht="12.75">
      <c r="B314" s="40"/>
      <c r="C314" s="30"/>
      <c r="D314" s="30"/>
      <c r="E314" s="30"/>
      <c r="F314" s="30"/>
      <c r="G314" s="30"/>
      <c r="H314" s="30"/>
    </row>
    <row r="315" spans="2:8" ht="12.75">
      <c r="B315" s="40"/>
      <c r="C315" s="30"/>
      <c r="D315" s="30"/>
      <c r="E315" s="30"/>
      <c r="F315" s="30"/>
      <c r="G315" s="30"/>
      <c r="H315" s="30"/>
    </row>
    <row r="316" spans="2:8" ht="12.75">
      <c r="B316" s="40"/>
      <c r="C316" s="30"/>
      <c r="D316" s="30"/>
      <c r="E316" s="30"/>
      <c r="F316" s="30"/>
      <c r="G316" s="30"/>
      <c r="H316" s="30"/>
    </row>
    <row r="317" spans="2:8" ht="12.75">
      <c r="B317" s="40"/>
      <c r="C317" s="30"/>
      <c r="D317" s="30"/>
      <c r="E317" s="30"/>
      <c r="F317" s="30"/>
      <c r="G317" s="30"/>
      <c r="H317" s="30"/>
    </row>
    <row r="318" spans="2:8" ht="12.75">
      <c r="B318" s="40"/>
      <c r="C318" s="30"/>
      <c r="D318" s="30"/>
      <c r="E318" s="30"/>
      <c r="F318" s="30"/>
      <c r="G318" s="30"/>
      <c r="H318" s="30"/>
    </row>
    <row r="319" spans="2:8" ht="12.75">
      <c r="B319" s="40"/>
      <c r="C319" s="30"/>
      <c r="D319" s="30"/>
      <c r="E319" s="30"/>
      <c r="F319" s="30"/>
      <c r="G319" s="30"/>
      <c r="H319" s="30"/>
    </row>
    <row r="320" spans="2:8" ht="12.75">
      <c r="B320" s="40"/>
      <c r="C320" s="30"/>
      <c r="D320" s="30"/>
      <c r="E320" s="30"/>
      <c r="F320" s="30"/>
      <c r="G320" s="30"/>
      <c r="H320" s="30"/>
    </row>
    <row r="321" spans="2:8" ht="12.75">
      <c r="B321" s="40"/>
      <c r="C321" s="30"/>
      <c r="D321" s="30"/>
      <c r="E321" s="30"/>
      <c r="F321" s="30"/>
      <c r="G321" s="30"/>
      <c r="H321" s="30"/>
    </row>
    <row r="322" spans="2:8" ht="12.75">
      <c r="B322" s="40"/>
      <c r="C322" s="30"/>
      <c r="D322" s="30"/>
      <c r="E322" s="30"/>
      <c r="F322" s="30"/>
      <c r="G322" s="30"/>
      <c r="H322" s="30"/>
    </row>
    <row r="323" spans="2:8" ht="12.75">
      <c r="B323" s="40"/>
      <c r="C323" s="30"/>
      <c r="D323" s="30"/>
      <c r="E323" s="30"/>
      <c r="F323" s="30"/>
      <c r="G323" s="30"/>
      <c r="H323" s="30"/>
    </row>
    <row r="324" spans="2:8" ht="12.75">
      <c r="B324" s="40"/>
      <c r="C324" s="30"/>
      <c r="D324" s="30"/>
      <c r="E324" s="30"/>
      <c r="F324" s="30"/>
      <c r="G324" s="30"/>
      <c r="H324" s="30"/>
    </row>
    <row r="325" spans="2:8" ht="12.75">
      <c r="B325" s="40"/>
      <c r="C325" s="30"/>
      <c r="D325" s="30"/>
      <c r="E325" s="30"/>
      <c r="F325" s="30"/>
      <c r="G325" s="30"/>
      <c r="H325" s="30"/>
    </row>
    <row r="326" spans="2:8" ht="12.75">
      <c r="B326" s="40"/>
      <c r="C326" s="30"/>
      <c r="D326" s="30"/>
      <c r="E326" s="30"/>
      <c r="F326" s="30"/>
      <c r="G326" s="30"/>
      <c r="H326" s="30"/>
    </row>
    <row r="327" spans="2:8" ht="12.75">
      <c r="B327" s="40"/>
      <c r="C327" s="30"/>
      <c r="D327" s="30"/>
      <c r="E327" s="30"/>
      <c r="F327" s="30"/>
      <c r="G327" s="30"/>
      <c r="H327" s="30"/>
    </row>
    <row r="328" spans="2:8" ht="12.75">
      <c r="B328" s="40"/>
      <c r="C328" s="30"/>
      <c r="D328" s="30"/>
      <c r="E328" s="30"/>
      <c r="F328" s="30"/>
      <c r="G328" s="30"/>
      <c r="H328" s="30"/>
    </row>
    <row r="329" spans="2:8" ht="12.75">
      <c r="B329" s="40"/>
      <c r="C329" s="30"/>
      <c r="D329" s="30"/>
      <c r="E329" s="30"/>
      <c r="F329" s="30"/>
      <c r="G329" s="30"/>
      <c r="H329" s="30"/>
    </row>
    <row r="330" spans="2:8" ht="12.75">
      <c r="B330" s="40"/>
      <c r="C330" s="30"/>
      <c r="D330" s="30"/>
      <c r="E330" s="30"/>
      <c r="F330" s="30"/>
      <c r="G330" s="30"/>
      <c r="H330" s="30"/>
    </row>
    <row r="331" spans="2:8" ht="12.75">
      <c r="B331" s="40"/>
      <c r="C331" s="30"/>
      <c r="D331" s="30"/>
      <c r="E331" s="30"/>
      <c r="F331" s="30"/>
      <c r="G331" s="30"/>
      <c r="H331" s="30"/>
    </row>
    <row r="332" spans="2:8" ht="12.75">
      <c r="B332" s="40"/>
      <c r="C332" s="30"/>
      <c r="D332" s="30"/>
      <c r="E332" s="30"/>
      <c r="F332" s="30"/>
      <c r="G332" s="30"/>
      <c r="H332" s="30"/>
    </row>
    <row r="333" spans="2:8" ht="12.75">
      <c r="B333" s="40"/>
      <c r="C333" s="30"/>
      <c r="D333" s="30"/>
      <c r="E333" s="30"/>
      <c r="F333" s="30"/>
      <c r="G333" s="30"/>
      <c r="H333" s="30"/>
    </row>
    <row r="334" spans="2:8" ht="12.75">
      <c r="B334" s="40"/>
      <c r="C334" s="30"/>
      <c r="D334" s="30"/>
      <c r="E334" s="30"/>
      <c r="F334" s="30"/>
      <c r="G334" s="30"/>
      <c r="H334" s="30"/>
    </row>
    <row r="335" spans="2:8" ht="12.75">
      <c r="B335" s="40"/>
      <c r="C335" s="30"/>
      <c r="D335" s="30"/>
      <c r="E335" s="30"/>
      <c r="F335" s="30"/>
      <c r="G335" s="30"/>
      <c r="H335" s="30"/>
    </row>
    <row r="336" spans="2:8" ht="12.75">
      <c r="B336" s="40"/>
      <c r="C336" s="30"/>
      <c r="D336" s="30"/>
      <c r="E336" s="30"/>
      <c r="F336" s="30"/>
      <c r="G336" s="30"/>
      <c r="H336" s="30"/>
    </row>
    <row r="337" spans="2:8" ht="12.75">
      <c r="B337" s="40"/>
      <c r="C337" s="30"/>
      <c r="D337" s="30"/>
      <c r="E337" s="30"/>
      <c r="F337" s="30"/>
      <c r="G337" s="30"/>
      <c r="H337" s="30"/>
    </row>
    <row r="338" spans="2:8" ht="12.75">
      <c r="B338" s="40"/>
      <c r="C338" s="30"/>
      <c r="D338" s="30"/>
      <c r="E338" s="30"/>
      <c r="F338" s="30"/>
      <c r="G338" s="30"/>
      <c r="H338" s="30"/>
    </row>
    <row r="339" spans="2:8" ht="12.75">
      <c r="B339" s="40"/>
      <c r="C339" s="30"/>
      <c r="D339" s="30"/>
      <c r="E339" s="30"/>
      <c r="F339" s="30"/>
      <c r="G339" s="30"/>
      <c r="H339" s="30"/>
    </row>
    <row r="340" spans="2:8" ht="12.75">
      <c r="B340" s="40"/>
      <c r="C340" s="30"/>
      <c r="D340" s="30"/>
      <c r="E340" s="30"/>
      <c r="F340" s="30"/>
      <c r="G340" s="30"/>
      <c r="H340" s="30"/>
    </row>
    <row r="341" spans="2:8" ht="12.75">
      <c r="B341" s="40"/>
      <c r="C341" s="30"/>
      <c r="D341" s="30"/>
      <c r="E341" s="30"/>
      <c r="F341" s="30"/>
      <c r="G341" s="30"/>
      <c r="H341" s="30"/>
    </row>
    <row r="342" spans="2:8" ht="12.75">
      <c r="B342" s="40"/>
      <c r="C342" s="30"/>
      <c r="D342" s="30"/>
      <c r="E342" s="30"/>
      <c r="F342" s="30"/>
      <c r="G342" s="30"/>
      <c r="H342" s="30"/>
    </row>
    <row r="343" spans="2:8" ht="12.75">
      <c r="B343" s="40"/>
      <c r="C343" s="30"/>
      <c r="D343" s="30"/>
      <c r="E343" s="30"/>
      <c r="F343" s="30"/>
      <c r="G343" s="30"/>
      <c r="H343" s="30"/>
    </row>
    <row r="344" spans="2:8" ht="12.75">
      <c r="B344" s="40"/>
      <c r="C344" s="30"/>
      <c r="D344" s="30"/>
      <c r="E344" s="30"/>
      <c r="F344" s="30"/>
      <c r="G344" s="30"/>
      <c r="H344" s="30"/>
    </row>
    <row r="345" spans="2:8" ht="12.75">
      <c r="B345" s="40"/>
      <c r="C345" s="30"/>
      <c r="D345" s="30"/>
      <c r="E345" s="30"/>
      <c r="F345" s="30"/>
      <c r="G345" s="30"/>
      <c r="H345" s="30"/>
    </row>
    <row r="346" spans="2:8" ht="12.75">
      <c r="B346" s="40"/>
      <c r="C346" s="30"/>
      <c r="D346" s="30"/>
      <c r="E346" s="30"/>
      <c r="F346" s="30"/>
      <c r="G346" s="30"/>
      <c r="H346" s="30"/>
    </row>
    <row r="347" spans="2:8" ht="12.75">
      <c r="B347" s="40"/>
      <c r="C347" s="30"/>
      <c r="D347" s="30"/>
      <c r="E347" s="30"/>
      <c r="F347" s="30"/>
      <c r="G347" s="30"/>
      <c r="H347" s="30"/>
    </row>
    <row r="348" spans="2:8" ht="12.75">
      <c r="B348" s="40"/>
      <c r="C348" s="30"/>
      <c r="D348" s="30"/>
      <c r="E348" s="30"/>
      <c r="F348" s="30"/>
      <c r="G348" s="30"/>
      <c r="H348" s="30"/>
    </row>
    <row r="349" spans="2:8" ht="12.75">
      <c r="B349" s="40"/>
      <c r="C349" s="30"/>
      <c r="D349" s="30"/>
      <c r="E349" s="30"/>
      <c r="F349" s="30"/>
      <c r="G349" s="30"/>
      <c r="H349" s="30"/>
    </row>
    <row r="350" spans="2:8" ht="12.75">
      <c r="B350" s="40"/>
      <c r="C350" s="30"/>
      <c r="D350" s="30"/>
      <c r="E350" s="30"/>
      <c r="F350" s="30"/>
      <c r="G350" s="30"/>
      <c r="H350" s="30"/>
    </row>
    <row r="351" spans="2:8" ht="12.75">
      <c r="B351" s="40"/>
      <c r="C351" s="30"/>
      <c r="D351" s="30"/>
      <c r="E351" s="30"/>
      <c r="F351" s="30"/>
      <c r="G351" s="30"/>
      <c r="H351" s="30"/>
    </row>
    <row r="352" spans="2:8" ht="12.75">
      <c r="B352" s="40"/>
      <c r="C352" s="30"/>
      <c r="D352" s="30"/>
      <c r="E352" s="30"/>
      <c r="F352" s="30"/>
      <c r="G352" s="30"/>
      <c r="H352" s="30"/>
    </row>
    <row r="353" spans="2:8" ht="12.75">
      <c r="B353" s="40"/>
      <c r="C353" s="30"/>
      <c r="D353" s="30"/>
      <c r="E353" s="30"/>
      <c r="F353" s="30"/>
      <c r="G353" s="30"/>
      <c r="H353" s="30"/>
    </row>
    <row r="354" spans="2:8" ht="12.75">
      <c r="B354" s="40"/>
      <c r="C354" s="30"/>
      <c r="D354" s="30"/>
      <c r="E354" s="30"/>
      <c r="F354" s="30"/>
      <c r="G354" s="30"/>
      <c r="H354" s="30"/>
    </row>
    <row r="355" spans="2:8" ht="12.75">
      <c r="B355" s="40"/>
      <c r="C355" s="30"/>
      <c r="D355" s="30"/>
      <c r="E355" s="30"/>
      <c r="F355" s="30"/>
      <c r="G355" s="30"/>
      <c r="H355" s="30"/>
    </row>
    <row r="356" spans="2:8" ht="12.75">
      <c r="B356" s="40"/>
      <c r="C356" s="30"/>
      <c r="D356" s="30"/>
      <c r="E356" s="30"/>
      <c r="F356" s="30"/>
      <c r="G356" s="30"/>
      <c r="H356" s="30"/>
    </row>
    <row r="357" spans="2:8" ht="12.75">
      <c r="B357" s="40"/>
      <c r="C357" s="30"/>
      <c r="D357" s="30"/>
      <c r="E357" s="30"/>
      <c r="F357" s="30"/>
      <c r="G357" s="30"/>
      <c r="H357" s="30"/>
    </row>
    <row r="358" spans="2:8" ht="12.75">
      <c r="B358" s="40"/>
      <c r="C358" s="30"/>
      <c r="D358" s="30"/>
      <c r="E358" s="30"/>
      <c r="F358" s="30"/>
      <c r="G358" s="30"/>
      <c r="H358" s="30"/>
    </row>
    <row r="359" spans="2:8" ht="12.75">
      <c r="B359" s="40"/>
      <c r="C359" s="30"/>
      <c r="D359" s="30"/>
      <c r="E359" s="30"/>
      <c r="F359" s="30"/>
      <c r="G359" s="30"/>
      <c r="H359" s="30"/>
    </row>
    <row r="360" spans="2:8" ht="12.75">
      <c r="B360" s="40"/>
      <c r="C360" s="30"/>
      <c r="D360" s="30"/>
      <c r="E360" s="30"/>
      <c r="F360" s="30"/>
      <c r="G360" s="30"/>
      <c r="H360" s="30"/>
    </row>
    <row r="361" spans="2:8" ht="12.75">
      <c r="B361" s="40"/>
      <c r="C361" s="30"/>
      <c r="D361" s="30"/>
      <c r="E361" s="30"/>
      <c r="F361" s="30"/>
      <c r="G361" s="30"/>
      <c r="H361" s="30"/>
    </row>
    <row r="362" spans="2:8" ht="12.75">
      <c r="B362" s="40"/>
      <c r="C362" s="30"/>
      <c r="D362" s="30"/>
      <c r="E362" s="30"/>
      <c r="F362" s="30"/>
      <c r="G362" s="30"/>
      <c r="H362" s="30"/>
    </row>
    <row r="363" spans="2:8" ht="12.75">
      <c r="B363" s="40"/>
      <c r="C363" s="30"/>
      <c r="D363" s="30"/>
      <c r="E363" s="30"/>
      <c r="F363" s="30"/>
      <c r="G363" s="30"/>
      <c r="H363" s="30"/>
    </row>
    <row r="364" spans="2:8" ht="12.75">
      <c r="B364" s="40"/>
      <c r="C364" s="30"/>
      <c r="D364" s="30"/>
      <c r="E364" s="30"/>
      <c r="F364" s="30"/>
      <c r="G364" s="30"/>
      <c r="H364" s="30"/>
    </row>
    <row r="365" spans="2:8" ht="12.75">
      <c r="B365" s="40"/>
      <c r="C365" s="30"/>
      <c r="D365" s="30"/>
      <c r="E365" s="30"/>
      <c r="F365" s="30"/>
      <c r="G365" s="30"/>
      <c r="H365" s="30"/>
    </row>
    <row r="366" spans="2:8" ht="12.75">
      <c r="B366" s="40"/>
      <c r="C366" s="30"/>
      <c r="D366" s="30"/>
      <c r="E366" s="30"/>
      <c r="F366" s="30"/>
      <c r="G366" s="30"/>
      <c r="H366" s="30"/>
    </row>
    <row r="367" spans="2:8" ht="12.75">
      <c r="B367" s="40"/>
      <c r="C367" s="30"/>
      <c r="D367" s="30"/>
      <c r="E367" s="30"/>
      <c r="F367" s="30"/>
      <c r="G367" s="30"/>
      <c r="H367" s="30"/>
    </row>
    <row r="368" spans="2:8" ht="12.75">
      <c r="B368" s="40"/>
      <c r="C368" s="30"/>
      <c r="D368" s="30"/>
      <c r="E368" s="30"/>
      <c r="F368" s="30"/>
      <c r="G368" s="30"/>
      <c r="H368" s="30"/>
    </row>
    <row r="369" spans="2:8" ht="12.75">
      <c r="B369" s="40"/>
      <c r="C369" s="30"/>
      <c r="D369" s="30"/>
      <c r="E369" s="30"/>
      <c r="F369" s="30"/>
      <c r="G369" s="30"/>
      <c r="H369" s="30"/>
    </row>
    <row r="370" spans="2:8" ht="12.75">
      <c r="B370" s="40"/>
      <c r="C370" s="30"/>
      <c r="D370" s="30"/>
      <c r="E370" s="30"/>
      <c r="F370" s="30"/>
      <c r="G370" s="30"/>
      <c r="H370" s="30"/>
    </row>
    <row r="371" spans="2:8" ht="12.75">
      <c r="B371" s="40"/>
      <c r="C371" s="30"/>
      <c r="D371" s="30"/>
      <c r="E371" s="30"/>
      <c r="F371" s="30"/>
      <c r="G371" s="30"/>
      <c r="H371" s="30"/>
    </row>
    <row r="372" spans="2:8" ht="12.75">
      <c r="B372" s="40"/>
      <c r="C372" s="30"/>
      <c r="D372" s="30"/>
      <c r="E372" s="30"/>
      <c r="F372" s="30"/>
      <c r="G372" s="30"/>
      <c r="H372" s="30"/>
    </row>
    <row r="373" spans="2:8" ht="12.75">
      <c r="B373" s="40"/>
      <c r="C373" s="30"/>
      <c r="D373" s="30"/>
      <c r="E373" s="30"/>
      <c r="F373" s="30"/>
      <c r="G373" s="30"/>
      <c r="H373" s="30"/>
    </row>
    <row r="374" spans="2:8" ht="12.75">
      <c r="B374" s="40"/>
      <c r="C374" s="30"/>
      <c r="D374" s="30"/>
      <c r="E374" s="30"/>
      <c r="F374" s="30"/>
      <c r="G374" s="30"/>
      <c r="H374" s="30"/>
    </row>
    <row r="375" spans="2:8" ht="12.75">
      <c r="B375" s="40"/>
      <c r="C375" s="30"/>
      <c r="D375" s="30"/>
      <c r="E375" s="30"/>
      <c r="F375" s="30"/>
      <c r="G375" s="30"/>
      <c r="H375" s="30"/>
    </row>
    <row r="376" spans="2:8" ht="12.75">
      <c r="B376" s="40"/>
      <c r="C376" s="30"/>
      <c r="D376" s="30"/>
      <c r="E376" s="30"/>
      <c r="F376" s="30"/>
      <c r="G376" s="30"/>
      <c r="H376" s="30"/>
    </row>
    <row r="377" spans="2:8" ht="12.75">
      <c r="B377" s="40"/>
      <c r="C377" s="30"/>
      <c r="D377" s="30"/>
      <c r="E377" s="30"/>
      <c r="F377" s="30"/>
      <c r="G377" s="30"/>
      <c r="H377" s="30"/>
    </row>
    <row r="378" spans="2:8" ht="12.75">
      <c r="B378" s="40"/>
      <c r="C378" s="30"/>
      <c r="D378" s="30"/>
      <c r="E378" s="30"/>
      <c r="F378" s="30"/>
      <c r="G378" s="30"/>
      <c r="H378" s="30"/>
    </row>
    <row r="379" spans="2:8" ht="12.75">
      <c r="B379" s="40"/>
      <c r="C379" s="30"/>
      <c r="D379" s="30"/>
      <c r="E379" s="30"/>
      <c r="F379" s="30"/>
      <c r="G379" s="30"/>
      <c r="H379" s="30"/>
    </row>
    <row r="380" spans="2:8" ht="12.75">
      <c r="B380" s="40"/>
      <c r="C380" s="30"/>
      <c r="D380" s="30"/>
      <c r="E380" s="30"/>
      <c r="F380" s="30"/>
      <c r="G380" s="30"/>
      <c r="H380" s="30"/>
    </row>
    <row r="381" spans="2:8" ht="12.75">
      <c r="B381" s="40"/>
      <c r="C381" s="30"/>
      <c r="D381" s="30"/>
      <c r="E381" s="30"/>
      <c r="F381" s="30"/>
      <c r="G381" s="30"/>
      <c r="H381" s="30"/>
    </row>
    <row r="382" spans="2:8" ht="12.75">
      <c r="B382" s="40"/>
      <c r="C382" s="30"/>
      <c r="D382" s="30"/>
      <c r="E382" s="30"/>
      <c r="F382" s="30"/>
      <c r="G382" s="30"/>
      <c r="H382" s="30"/>
    </row>
    <row r="383" spans="2:8" ht="12.75">
      <c r="B383" s="40"/>
      <c r="C383" s="30"/>
      <c r="D383" s="30"/>
      <c r="E383" s="30"/>
      <c r="F383" s="30"/>
      <c r="G383" s="30"/>
      <c r="H383" s="30"/>
    </row>
    <row r="384" spans="2:8" ht="12.75">
      <c r="B384" s="40"/>
      <c r="C384" s="30"/>
      <c r="D384" s="30"/>
      <c r="E384" s="30"/>
      <c r="F384" s="30"/>
      <c r="G384" s="30"/>
      <c r="H384" s="30"/>
    </row>
    <row r="385" spans="2:8" ht="12.75">
      <c r="B385" s="40"/>
      <c r="C385" s="30"/>
      <c r="D385" s="30"/>
      <c r="E385" s="30"/>
      <c r="F385" s="30"/>
      <c r="G385" s="30"/>
      <c r="H385" s="30"/>
    </row>
    <row r="386" spans="2:8" ht="12.75">
      <c r="B386" s="40"/>
      <c r="C386" s="30"/>
      <c r="D386" s="30"/>
      <c r="E386" s="30"/>
      <c r="F386" s="30"/>
      <c r="G386" s="30"/>
      <c r="H386" s="30"/>
    </row>
    <row r="387" spans="2:8" ht="12.75">
      <c r="B387" s="40"/>
      <c r="C387" s="30"/>
      <c r="D387" s="30"/>
      <c r="E387" s="30"/>
      <c r="F387" s="30"/>
      <c r="G387" s="30"/>
      <c r="H387" s="30"/>
    </row>
    <row r="388" spans="2:8" ht="12.75">
      <c r="B388" s="40"/>
      <c r="C388" s="30"/>
      <c r="D388" s="30"/>
      <c r="E388" s="30"/>
      <c r="F388" s="30"/>
      <c r="G388" s="30"/>
      <c r="H388" s="30"/>
    </row>
    <row r="389" spans="2:8" ht="12.75">
      <c r="B389" s="40"/>
      <c r="C389" s="30"/>
      <c r="D389" s="30"/>
      <c r="E389" s="30"/>
      <c r="F389" s="30"/>
      <c r="G389" s="30"/>
      <c r="H389" s="30"/>
    </row>
    <row r="390" spans="2:8" ht="12.75">
      <c r="B390" s="40"/>
      <c r="C390" s="30"/>
      <c r="D390" s="30"/>
      <c r="E390" s="30"/>
      <c r="F390" s="30"/>
      <c r="G390" s="30"/>
      <c r="H390" s="30"/>
    </row>
    <row r="391" spans="2:8" ht="12.75">
      <c r="B391" s="40"/>
      <c r="C391" s="30"/>
      <c r="D391" s="30"/>
      <c r="E391" s="30"/>
      <c r="F391" s="30"/>
      <c r="G391" s="30"/>
      <c r="H391" s="30"/>
    </row>
    <row r="392" spans="2:8" ht="12.75">
      <c r="B392" s="40"/>
      <c r="C392" s="30"/>
      <c r="D392" s="30"/>
      <c r="E392" s="30"/>
      <c r="F392" s="30"/>
      <c r="G392" s="30"/>
      <c r="H392" s="30"/>
    </row>
    <row r="393" spans="2:8" ht="12.75">
      <c r="B393" s="40"/>
      <c r="C393" s="30"/>
      <c r="D393" s="30"/>
      <c r="E393" s="30"/>
      <c r="F393" s="30"/>
      <c r="G393" s="30"/>
      <c r="H393" s="30"/>
    </row>
    <row r="394" spans="2:8" ht="12.75">
      <c r="B394" s="40"/>
      <c r="C394" s="30"/>
      <c r="D394" s="30"/>
      <c r="E394" s="30"/>
      <c r="F394" s="30"/>
      <c r="G394" s="30"/>
      <c r="H394" s="30"/>
    </row>
    <row r="395" spans="2:8" ht="12.75">
      <c r="B395" s="40"/>
      <c r="C395" s="30"/>
      <c r="D395" s="30"/>
      <c r="E395" s="30"/>
      <c r="F395" s="30"/>
      <c r="G395" s="30"/>
      <c r="H395" s="30"/>
    </row>
    <row r="396" spans="2:8" ht="12.75">
      <c r="B396" s="40"/>
      <c r="C396" s="30"/>
      <c r="D396" s="30"/>
      <c r="E396" s="30"/>
      <c r="F396" s="30"/>
      <c r="G396" s="30"/>
      <c r="H396" s="30"/>
    </row>
    <row r="397" spans="2:8" ht="12.75">
      <c r="B397" s="40"/>
      <c r="C397" s="30"/>
      <c r="D397" s="30"/>
      <c r="E397" s="30"/>
      <c r="F397" s="30"/>
      <c r="G397" s="30"/>
      <c r="H397" s="30"/>
    </row>
    <row r="398" spans="2:8" ht="12.75">
      <c r="B398" s="40"/>
      <c r="C398" s="30"/>
      <c r="D398" s="30"/>
      <c r="E398" s="30"/>
      <c r="F398" s="30"/>
      <c r="G398" s="30"/>
      <c r="H398" s="30"/>
    </row>
    <row r="399" spans="2:8" ht="12.75">
      <c r="B399" s="40"/>
      <c r="C399" s="30"/>
      <c r="D399" s="30"/>
      <c r="E399" s="30"/>
      <c r="F399" s="30"/>
      <c r="G399" s="30"/>
      <c r="H399" s="30"/>
    </row>
    <row r="400" spans="2:8" ht="12.75">
      <c r="B400" s="40"/>
      <c r="C400" s="30"/>
      <c r="D400" s="30"/>
      <c r="E400" s="30"/>
      <c r="F400" s="30"/>
      <c r="G400" s="30"/>
      <c r="H400" s="30"/>
    </row>
    <row r="401" spans="2:8" ht="12.75">
      <c r="B401" s="40"/>
      <c r="C401" s="30"/>
      <c r="D401" s="30"/>
      <c r="E401" s="30"/>
      <c r="F401" s="30"/>
      <c r="G401" s="30"/>
      <c r="H401" s="30"/>
    </row>
    <row r="402" spans="2:8" ht="12.75">
      <c r="B402" s="40"/>
      <c r="C402" s="30"/>
      <c r="D402" s="30"/>
      <c r="E402" s="30"/>
      <c r="F402" s="30"/>
      <c r="G402" s="30"/>
      <c r="H402" s="30"/>
    </row>
    <row r="403" spans="2:8" ht="12.75">
      <c r="B403" s="40"/>
      <c r="C403" s="30"/>
      <c r="D403" s="30"/>
      <c r="E403" s="30"/>
      <c r="F403" s="30"/>
      <c r="G403" s="30"/>
      <c r="H403" s="30"/>
    </row>
    <row r="404" spans="2:8" ht="12.75">
      <c r="B404" s="40"/>
      <c r="C404" s="30"/>
      <c r="D404" s="30"/>
      <c r="E404" s="30"/>
      <c r="F404" s="30"/>
      <c r="G404" s="30"/>
      <c r="H404" s="30"/>
    </row>
    <row r="405" spans="2:8" ht="12.75">
      <c r="B405" s="40"/>
      <c r="C405" s="30"/>
      <c r="D405" s="30"/>
      <c r="E405" s="30"/>
      <c r="F405" s="30"/>
      <c r="G405" s="30"/>
      <c r="H405" s="30"/>
    </row>
    <row r="406" spans="2:8" ht="12.75">
      <c r="B406" s="40"/>
      <c r="C406" s="30"/>
      <c r="D406" s="30"/>
      <c r="E406" s="30"/>
      <c r="F406" s="30"/>
      <c r="G406" s="30"/>
      <c r="H406" s="30"/>
    </row>
    <row r="407" spans="2:8" ht="12.75">
      <c r="B407" s="40"/>
      <c r="C407" s="30"/>
      <c r="D407" s="30"/>
      <c r="E407" s="30"/>
      <c r="F407" s="30"/>
      <c r="G407" s="30"/>
      <c r="H407" s="30"/>
    </row>
    <row r="408" spans="2:8" ht="12.75">
      <c r="B408" s="40"/>
      <c r="C408" s="30"/>
      <c r="D408" s="30"/>
      <c r="E408" s="30"/>
      <c r="F408" s="30"/>
      <c r="G408" s="30"/>
      <c r="H408" s="30"/>
    </row>
    <row r="409" spans="2:8" ht="12.75">
      <c r="B409" s="40"/>
      <c r="C409" s="30"/>
      <c r="D409" s="30"/>
      <c r="E409" s="30"/>
      <c r="F409" s="30"/>
      <c r="G409" s="30"/>
      <c r="H409" s="30"/>
    </row>
    <row r="410" spans="2:8" ht="12.75">
      <c r="B410" s="40"/>
      <c r="C410" s="30"/>
      <c r="D410" s="30"/>
      <c r="E410" s="30"/>
      <c r="F410" s="30"/>
      <c r="G410" s="30"/>
      <c r="H410" s="30"/>
    </row>
    <row r="411" spans="2:8" ht="12.75">
      <c r="B411" s="40"/>
      <c r="C411" s="30"/>
      <c r="D411" s="30"/>
      <c r="E411" s="30"/>
      <c r="F411" s="30"/>
      <c r="G411" s="30"/>
      <c r="H411" s="30"/>
    </row>
    <row r="412" spans="2:8" ht="12.75">
      <c r="B412" s="40"/>
      <c r="C412" s="30"/>
      <c r="D412" s="30"/>
      <c r="E412" s="30"/>
      <c r="F412" s="30"/>
      <c r="G412" s="30"/>
      <c r="H412" s="30"/>
    </row>
    <row r="413" spans="2:8" ht="12.75">
      <c r="B413" s="40"/>
      <c r="C413" s="30"/>
      <c r="D413" s="30"/>
      <c r="E413" s="30"/>
      <c r="F413" s="30"/>
      <c r="G413" s="30"/>
      <c r="H413" s="30"/>
    </row>
    <row r="414" spans="2:8" ht="12.75">
      <c r="B414" s="40"/>
      <c r="C414" s="30"/>
      <c r="D414" s="30"/>
      <c r="E414" s="30"/>
      <c r="F414" s="30"/>
      <c r="G414" s="30"/>
      <c r="H414" s="30"/>
    </row>
    <row r="415" spans="2:8" ht="12.75">
      <c r="B415" s="40"/>
      <c r="C415" s="30"/>
      <c r="D415" s="30"/>
      <c r="E415" s="30"/>
      <c r="F415" s="30"/>
      <c r="G415" s="30"/>
      <c r="H415" s="30"/>
    </row>
    <row r="416" spans="2:8" ht="12.75">
      <c r="B416" s="40"/>
      <c r="C416" s="30"/>
      <c r="D416" s="30"/>
      <c r="E416" s="30"/>
      <c r="F416" s="30"/>
      <c r="G416" s="30"/>
      <c r="H416" s="30"/>
    </row>
    <row r="417" spans="2:8" ht="12.75">
      <c r="B417" s="40"/>
      <c r="C417" s="30"/>
      <c r="D417" s="30"/>
      <c r="E417" s="30"/>
      <c r="F417" s="30"/>
      <c r="G417" s="30"/>
      <c r="H417" s="30"/>
    </row>
    <row r="418" spans="2:8" ht="12.75">
      <c r="B418" s="40"/>
      <c r="C418" s="30"/>
      <c r="D418" s="30"/>
      <c r="E418" s="30"/>
      <c r="F418" s="30"/>
      <c r="G418" s="30"/>
      <c r="H418" s="30"/>
    </row>
    <row r="419" spans="2:8" ht="12.75">
      <c r="B419" s="40"/>
      <c r="C419" s="30"/>
      <c r="D419" s="30"/>
      <c r="E419" s="30"/>
      <c r="F419" s="30"/>
      <c r="G419" s="30"/>
      <c r="H419" s="30"/>
    </row>
    <row r="420" spans="2:8" ht="12.75">
      <c r="B420" s="40"/>
      <c r="C420" s="30"/>
      <c r="D420" s="30"/>
      <c r="E420" s="30"/>
      <c r="F420" s="30"/>
      <c r="G420" s="30"/>
      <c r="H420" s="30"/>
    </row>
    <row r="421" spans="2:8" ht="12.75">
      <c r="B421" s="40"/>
      <c r="C421" s="30"/>
      <c r="D421" s="30"/>
      <c r="E421" s="30"/>
      <c r="F421" s="30"/>
      <c r="G421" s="30"/>
      <c r="H421" s="30"/>
    </row>
    <row r="422" spans="2:8" ht="12.75">
      <c r="B422" s="40"/>
      <c r="C422" s="30"/>
      <c r="D422" s="30"/>
      <c r="E422" s="30"/>
      <c r="F422" s="30"/>
      <c r="G422" s="30"/>
      <c r="H422" s="30"/>
    </row>
    <row r="423" spans="2:8" ht="12.75">
      <c r="B423" s="40"/>
      <c r="C423" s="30"/>
      <c r="D423" s="30"/>
      <c r="E423" s="30"/>
      <c r="F423" s="30"/>
      <c r="G423" s="30"/>
      <c r="H423" s="30"/>
    </row>
    <row r="424" spans="2:8" ht="12.75">
      <c r="B424" s="40"/>
      <c r="C424" s="30"/>
      <c r="D424" s="30"/>
      <c r="E424" s="30"/>
      <c r="F424" s="30"/>
      <c r="G424" s="30"/>
      <c r="H424" s="30"/>
    </row>
    <row r="425" spans="2:8" ht="12.75">
      <c r="B425" s="40"/>
      <c r="C425" s="30"/>
      <c r="D425" s="30"/>
      <c r="E425" s="30"/>
      <c r="F425" s="30"/>
      <c r="G425" s="30"/>
      <c r="H425" s="30"/>
    </row>
    <row r="426" spans="2:8" ht="12.75">
      <c r="B426" s="40"/>
      <c r="C426" s="30"/>
      <c r="D426" s="30"/>
      <c r="E426" s="30"/>
      <c r="F426" s="30"/>
      <c r="G426" s="30"/>
      <c r="H426" s="30"/>
    </row>
    <row r="427" spans="2:8" ht="12.75">
      <c r="B427" s="40"/>
      <c r="C427" s="30"/>
      <c r="D427" s="30"/>
      <c r="E427" s="30"/>
      <c r="F427" s="30"/>
      <c r="G427" s="30"/>
      <c r="H427" s="30"/>
    </row>
    <row r="428" spans="2:8" ht="12.75">
      <c r="B428" s="40"/>
      <c r="C428" s="30"/>
      <c r="D428" s="30"/>
      <c r="E428" s="30"/>
      <c r="F428" s="30"/>
      <c r="G428" s="30"/>
      <c r="H428" s="30"/>
    </row>
    <row r="429" spans="2:8" ht="12.75">
      <c r="B429" s="40"/>
      <c r="C429" s="30"/>
      <c r="D429" s="30"/>
      <c r="E429" s="30"/>
      <c r="F429" s="30"/>
      <c r="G429" s="30"/>
      <c r="H429" s="30"/>
    </row>
    <row r="430" spans="2:8" ht="12.75">
      <c r="B430" s="40"/>
      <c r="C430" s="30"/>
      <c r="D430" s="30"/>
      <c r="E430" s="30"/>
      <c r="F430" s="30"/>
      <c r="G430" s="30"/>
      <c r="H430" s="30"/>
    </row>
    <row r="431" spans="2:8" ht="12.75">
      <c r="B431" s="40"/>
      <c r="C431" s="30"/>
      <c r="D431" s="30"/>
      <c r="E431" s="30"/>
      <c r="F431" s="30"/>
      <c r="G431" s="30"/>
      <c r="H431" s="30"/>
    </row>
    <row r="432" spans="2:8" ht="12.75">
      <c r="B432" s="40"/>
      <c r="C432" s="30"/>
      <c r="D432" s="30"/>
      <c r="E432" s="30"/>
      <c r="F432" s="30"/>
      <c r="G432" s="30"/>
      <c r="H432" s="30"/>
    </row>
    <row r="433" spans="2:8" ht="12.75">
      <c r="B433" s="40"/>
      <c r="C433" s="30"/>
      <c r="D433" s="30"/>
      <c r="E433" s="30"/>
      <c r="F433" s="30"/>
      <c r="G433" s="30"/>
      <c r="H433" s="30"/>
    </row>
    <row r="434" spans="2:8" ht="12.75">
      <c r="B434" s="40"/>
      <c r="C434" s="30"/>
      <c r="D434" s="30"/>
      <c r="E434" s="30"/>
      <c r="F434" s="30"/>
      <c r="G434" s="30"/>
      <c r="H434" s="30"/>
    </row>
    <row r="435" spans="2:8" ht="12.75">
      <c r="B435" s="40"/>
      <c r="C435" s="30"/>
      <c r="D435" s="30"/>
      <c r="E435" s="30"/>
      <c r="F435" s="30"/>
      <c r="G435" s="30"/>
      <c r="H435" s="30"/>
    </row>
    <row r="436" spans="2:8" ht="12.75">
      <c r="B436" s="40"/>
      <c r="C436" s="30"/>
      <c r="D436" s="30"/>
      <c r="E436" s="30"/>
      <c r="F436" s="30"/>
      <c r="G436" s="30"/>
      <c r="H436" s="30"/>
    </row>
    <row r="437" spans="2:8" ht="12.75">
      <c r="B437" s="40"/>
      <c r="C437" s="30"/>
      <c r="D437" s="30"/>
      <c r="E437" s="30"/>
      <c r="F437" s="30"/>
      <c r="G437" s="30"/>
      <c r="H437" s="30"/>
    </row>
    <row r="438" spans="2:8" ht="12.75">
      <c r="B438" s="40"/>
      <c r="C438" s="30"/>
      <c r="D438" s="30"/>
      <c r="E438" s="30"/>
      <c r="F438" s="30"/>
      <c r="G438" s="30"/>
      <c r="H438" s="30"/>
    </row>
    <row r="439" spans="2:8" ht="12.75">
      <c r="B439" s="40"/>
      <c r="C439" s="30"/>
      <c r="D439" s="30"/>
      <c r="E439" s="30"/>
      <c r="F439" s="30"/>
      <c r="G439" s="30"/>
      <c r="H439" s="30"/>
    </row>
    <row r="440" spans="2:8" ht="12.75">
      <c r="B440" s="40"/>
      <c r="C440" s="30"/>
      <c r="D440" s="30"/>
      <c r="E440" s="30"/>
      <c r="F440" s="30"/>
      <c r="G440" s="30"/>
      <c r="H440" s="30"/>
    </row>
    <row r="441" spans="2:8" ht="12.75">
      <c r="B441" s="40"/>
      <c r="C441" s="30"/>
      <c r="D441" s="30"/>
      <c r="E441" s="30"/>
      <c r="F441" s="30"/>
      <c r="G441" s="30"/>
      <c r="H441" s="30"/>
    </row>
    <row r="442" spans="2:8" ht="12.75">
      <c r="B442" s="40"/>
      <c r="C442" s="30"/>
      <c r="D442" s="30"/>
      <c r="E442" s="30"/>
      <c r="F442" s="30"/>
      <c r="G442" s="30"/>
      <c r="H442" s="30"/>
    </row>
    <row r="443" spans="2:8" ht="12.75">
      <c r="B443" s="40"/>
      <c r="C443" s="30"/>
      <c r="D443" s="30"/>
      <c r="E443" s="30"/>
      <c r="F443" s="30"/>
      <c r="G443" s="30"/>
      <c r="H443" s="30"/>
    </row>
    <row r="444" spans="2:8" ht="12.75">
      <c r="B444" s="40"/>
      <c r="C444" s="30"/>
      <c r="D444" s="30"/>
      <c r="E444" s="30"/>
      <c r="F444" s="30"/>
      <c r="G444" s="30"/>
      <c r="H444" s="30"/>
    </row>
    <row r="445" spans="2:8" ht="12.75">
      <c r="B445" s="40"/>
      <c r="C445" s="30"/>
      <c r="D445" s="30"/>
      <c r="E445" s="30"/>
      <c r="F445" s="30"/>
      <c r="G445" s="30"/>
      <c r="H445" s="30"/>
    </row>
    <row r="446" spans="2:8" ht="12.75">
      <c r="B446" s="40"/>
      <c r="C446" s="30"/>
      <c r="D446" s="30"/>
      <c r="E446" s="30"/>
      <c r="F446" s="30"/>
      <c r="G446" s="30"/>
      <c r="H446" s="30"/>
    </row>
    <row r="447" spans="2:8" ht="12.75">
      <c r="B447" s="40"/>
      <c r="C447" s="30"/>
      <c r="D447" s="30"/>
      <c r="E447" s="30"/>
      <c r="F447" s="30"/>
      <c r="G447" s="30"/>
      <c r="H447" s="30"/>
    </row>
    <row r="448" spans="2:8" ht="12.75">
      <c r="B448" s="40"/>
      <c r="C448" s="30"/>
      <c r="D448" s="30"/>
      <c r="E448" s="30"/>
      <c r="F448" s="30"/>
      <c r="G448" s="30"/>
      <c r="H448" s="30"/>
    </row>
    <row r="449" spans="2:8" ht="12.75">
      <c r="B449" s="40"/>
      <c r="C449" s="30"/>
      <c r="D449" s="30"/>
      <c r="E449" s="30"/>
      <c r="F449" s="30"/>
      <c r="G449" s="30"/>
      <c r="H449" s="30"/>
    </row>
    <row r="450" spans="2:8" ht="12.75">
      <c r="B450" s="40"/>
      <c r="C450" s="30"/>
      <c r="D450" s="30"/>
      <c r="E450" s="30"/>
      <c r="F450" s="30"/>
      <c r="G450" s="30"/>
      <c r="H450" s="30"/>
    </row>
    <row r="451" spans="2:8" ht="12.75">
      <c r="B451" s="40"/>
      <c r="C451" s="30"/>
      <c r="D451" s="30"/>
      <c r="E451" s="30"/>
      <c r="F451" s="30"/>
      <c r="G451" s="30"/>
      <c r="H451" s="30"/>
    </row>
    <row r="452" spans="2:8" ht="12.75">
      <c r="B452" s="40"/>
      <c r="C452" s="30"/>
      <c r="D452" s="30"/>
      <c r="E452" s="30"/>
      <c r="F452" s="30"/>
      <c r="G452" s="30"/>
      <c r="H452" s="30"/>
    </row>
    <row r="453" spans="2:8" ht="12.75">
      <c r="B453" s="40"/>
      <c r="C453" s="30"/>
      <c r="D453" s="30"/>
      <c r="E453" s="30"/>
      <c r="F453" s="30"/>
      <c r="G453" s="30"/>
      <c r="H453" s="30"/>
    </row>
    <row r="454" spans="2:8" ht="12.75">
      <c r="B454" s="40"/>
      <c r="C454" s="30"/>
      <c r="D454" s="30"/>
      <c r="E454" s="30"/>
      <c r="F454" s="30"/>
      <c r="G454" s="30"/>
      <c r="H454" s="30"/>
    </row>
    <row r="455" spans="2:8" ht="12.75">
      <c r="B455" s="40"/>
      <c r="C455" s="30"/>
      <c r="D455" s="30"/>
      <c r="E455" s="30"/>
      <c r="F455" s="30"/>
      <c r="G455" s="30"/>
      <c r="H455" s="30"/>
    </row>
    <row r="456" spans="2:8" ht="12.75">
      <c r="B456" s="40"/>
      <c r="C456" s="30"/>
      <c r="D456" s="30"/>
      <c r="E456" s="30"/>
      <c r="F456" s="30"/>
      <c r="G456" s="30"/>
      <c r="H456" s="30"/>
    </row>
    <row r="457" spans="2:8" ht="12.75">
      <c r="B457" s="40"/>
      <c r="C457" s="30"/>
      <c r="D457" s="30"/>
      <c r="E457" s="30"/>
      <c r="F457" s="30"/>
      <c r="G457" s="30"/>
      <c r="H457" s="30"/>
    </row>
    <row r="458" spans="2:8" ht="12.75">
      <c r="B458" s="40"/>
      <c r="C458" s="30"/>
      <c r="D458" s="30"/>
      <c r="E458" s="30"/>
      <c r="F458" s="30"/>
      <c r="G458" s="30"/>
      <c r="H458" s="30"/>
    </row>
    <row r="459" spans="2:8" ht="12.75">
      <c r="B459" s="40"/>
      <c r="C459" s="30"/>
      <c r="D459" s="30"/>
      <c r="E459" s="30"/>
      <c r="F459" s="30"/>
      <c r="G459" s="30"/>
      <c r="H459" s="30"/>
    </row>
    <row r="460" spans="2:8" ht="12.75">
      <c r="B460" s="40"/>
      <c r="C460" s="30"/>
      <c r="D460" s="30"/>
      <c r="E460" s="30"/>
      <c r="F460" s="30"/>
      <c r="G460" s="30"/>
      <c r="H460" s="30"/>
    </row>
    <row r="461" spans="2:8" ht="12.75">
      <c r="B461" s="40"/>
      <c r="C461" s="30"/>
      <c r="D461" s="30"/>
      <c r="E461" s="30"/>
      <c r="F461" s="30"/>
      <c r="G461" s="30"/>
      <c r="H461" s="30"/>
    </row>
    <row r="462" spans="2:8" ht="12.75">
      <c r="B462" s="40"/>
      <c r="C462" s="30"/>
      <c r="D462" s="30"/>
      <c r="E462" s="30"/>
      <c r="F462" s="30"/>
      <c r="G462" s="30"/>
      <c r="H462" s="30"/>
    </row>
    <row r="463" spans="2:8" ht="12.75">
      <c r="B463" s="40"/>
      <c r="C463" s="30"/>
      <c r="D463" s="30"/>
      <c r="E463" s="30"/>
      <c r="F463" s="30"/>
      <c r="G463" s="30"/>
      <c r="H463" s="30"/>
    </row>
    <row r="464" spans="2:8" ht="12.75">
      <c r="B464" s="40"/>
      <c r="C464" s="30"/>
      <c r="D464" s="30"/>
      <c r="E464" s="30"/>
      <c r="F464" s="30"/>
      <c r="G464" s="30"/>
      <c r="H464" s="30"/>
    </row>
    <row r="465" spans="2:8" ht="12.75">
      <c r="B465" s="40"/>
      <c r="C465" s="30"/>
      <c r="D465" s="30"/>
      <c r="E465" s="30"/>
      <c r="F465" s="30"/>
      <c r="G465" s="30"/>
      <c r="H465" s="30"/>
    </row>
    <row r="466" spans="2:8" ht="12.75">
      <c r="B466" s="40"/>
      <c r="C466" s="30"/>
      <c r="D466" s="30"/>
      <c r="E466" s="30"/>
      <c r="F466" s="30"/>
      <c r="G466" s="30"/>
      <c r="H466" s="30"/>
    </row>
    <row r="467" spans="2:8" ht="12.75">
      <c r="B467" s="40"/>
      <c r="C467" s="30"/>
      <c r="D467" s="30"/>
      <c r="E467" s="30"/>
      <c r="F467" s="30"/>
      <c r="G467" s="30"/>
      <c r="H467" s="30"/>
    </row>
    <row r="468" spans="2:8" ht="12.75">
      <c r="B468" s="40"/>
      <c r="C468" s="30"/>
      <c r="D468" s="30"/>
      <c r="E468" s="30"/>
      <c r="F468" s="30"/>
      <c r="G468" s="30"/>
      <c r="H468" s="30"/>
    </row>
    <row r="469" spans="2:8" ht="12.75">
      <c r="B469" s="40"/>
      <c r="C469" s="30"/>
      <c r="D469" s="30"/>
      <c r="E469" s="30"/>
      <c r="F469" s="30"/>
      <c r="G469" s="30"/>
      <c r="H469" s="30"/>
    </row>
    <row r="470" spans="2:8" ht="12.75">
      <c r="B470" s="40"/>
      <c r="C470" s="30"/>
      <c r="D470" s="30"/>
      <c r="E470" s="30"/>
      <c r="F470" s="30"/>
      <c r="G470" s="30"/>
      <c r="H470" s="30"/>
    </row>
    <row r="471" spans="2:8" ht="12.75">
      <c r="B471" s="40"/>
      <c r="C471" s="30"/>
      <c r="D471" s="30"/>
      <c r="E471" s="30"/>
      <c r="F471" s="30"/>
      <c r="G471" s="30"/>
      <c r="H471" s="30"/>
    </row>
    <row r="472" spans="2:8" ht="12.75">
      <c r="B472" s="40"/>
      <c r="C472" s="30"/>
      <c r="D472" s="30"/>
      <c r="E472" s="30"/>
      <c r="F472" s="30"/>
      <c r="G472" s="30"/>
      <c r="H472" s="30"/>
    </row>
    <row r="473" spans="2:8" ht="12.75">
      <c r="B473" s="40"/>
      <c r="C473" s="30"/>
      <c r="D473" s="30"/>
      <c r="E473" s="30"/>
      <c r="F473" s="30"/>
      <c r="G473" s="30"/>
      <c r="H473" s="30"/>
    </row>
    <row r="474" spans="2:8" ht="12.75">
      <c r="B474" s="40"/>
      <c r="C474" s="30"/>
      <c r="D474" s="30"/>
      <c r="E474" s="30"/>
      <c r="F474" s="30"/>
      <c r="G474" s="30"/>
      <c r="H474" s="30"/>
    </row>
    <row r="475" spans="2:8" ht="12.75">
      <c r="B475" s="40"/>
      <c r="C475" s="30"/>
      <c r="D475" s="30"/>
      <c r="E475" s="30"/>
      <c r="F475" s="30"/>
      <c r="G475" s="30"/>
      <c r="H475" s="30"/>
    </row>
    <row r="476" spans="2:8" ht="12.75">
      <c r="B476" s="40"/>
      <c r="C476" s="30"/>
      <c r="D476" s="30"/>
      <c r="E476" s="30"/>
      <c r="F476" s="30"/>
      <c r="G476" s="30"/>
      <c r="H476" s="30"/>
    </row>
    <row r="477" spans="2:8" ht="12.75">
      <c r="B477" s="40"/>
      <c r="C477" s="30"/>
      <c r="D477" s="30"/>
      <c r="E477" s="30"/>
      <c r="F477" s="30"/>
      <c r="G477" s="30"/>
      <c r="H477" s="30"/>
    </row>
    <row r="478" spans="2:8" ht="12.75">
      <c r="B478" s="40"/>
      <c r="C478" s="30"/>
      <c r="D478" s="30"/>
      <c r="E478" s="30"/>
      <c r="F478" s="30"/>
      <c r="G478" s="30"/>
      <c r="H478" s="30"/>
    </row>
    <row r="479" spans="2:8" ht="12.75">
      <c r="B479" s="40"/>
      <c r="C479" s="30"/>
      <c r="D479" s="30"/>
      <c r="E479" s="30"/>
      <c r="F479" s="30"/>
      <c r="G479" s="30"/>
      <c r="H479" s="30"/>
    </row>
    <row r="480" spans="2:8" ht="12.75">
      <c r="B480" s="40"/>
      <c r="C480" s="30"/>
      <c r="D480" s="30"/>
      <c r="E480" s="30"/>
      <c r="F480" s="30"/>
      <c r="G480" s="30"/>
      <c r="H480" s="30"/>
    </row>
    <row r="481" spans="2:8" ht="12.75">
      <c r="B481" s="40"/>
      <c r="C481" s="30"/>
      <c r="D481" s="30"/>
      <c r="E481" s="30"/>
      <c r="F481" s="30"/>
      <c r="G481" s="30"/>
      <c r="H481" s="30"/>
    </row>
    <row r="482" spans="2:8" ht="12.75">
      <c r="B482" s="40"/>
      <c r="C482" s="30"/>
      <c r="D482" s="30"/>
      <c r="E482" s="30"/>
      <c r="F482" s="30"/>
      <c r="G482" s="30"/>
      <c r="H482" s="30"/>
    </row>
    <row r="483" spans="2:8" ht="12.75">
      <c r="B483" s="40"/>
      <c r="C483" s="30"/>
      <c r="D483" s="30"/>
      <c r="E483" s="30"/>
      <c r="F483" s="30"/>
      <c r="G483" s="30"/>
      <c r="H483" s="30"/>
    </row>
    <row r="484" spans="2:8" ht="12.75">
      <c r="B484" s="40"/>
      <c r="C484" s="30"/>
      <c r="D484" s="30"/>
      <c r="E484" s="30"/>
      <c r="F484" s="30"/>
      <c r="G484" s="30"/>
      <c r="H484" s="30"/>
    </row>
    <row r="485" spans="2:8" ht="12.75">
      <c r="B485" s="40"/>
      <c r="C485" s="30"/>
      <c r="D485" s="30"/>
      <c r="E485" s="30"/>
      <c r="F485" s="30"/>
      <c r="G485" s="30"/>
      <c r="H485" s="30"/>
    </row>
    <row r="486" spans="2:8" ht="12.75">
      <c r="B486" s="40"/>
      <c r="C486" s="30"/>
      <c r="D486" s="30"/>
      <c r="E486" s="30"/>
      <c r="F486" s="30"/>
      <c r="G486" s="30"/>
      <c r="H486" s="30"/>
    </row>
    <row r="487" spans="2:8" ht="12.75">
      <c r="B487" s="40"/>
      <c r="C487" s="30"/>
      <c r="D487" s="30"/>
      <c r="E487" s="30"/>
      <c r="F487" s="30"/>
      <c r="G487" s="30"/>
      <c r="H487" s="30"/>
    </row>
    <row r="488" spans="2:8" ht="12.75">
      <c r="B488" s="40"/>
      <c r="C488" s="30"/>
      <c r="D488" s="30"/>
      <c r="E488" s="30"/>
      <c r="F488" s="30"/>
      <c r="G488" s="30"/>
      <c r="H488" s="30"/>
    </row>
    <row r="489" spans="2:8" ht="12.75">
      <c r="B489" s="40"/>
      <c r="C489" s="30"/>
      <c r="D489" s="30"/>
      <c r="E489" s="30"/>
      <c r="F489" s="30"/>
      <c r="G489" s="30"/>
      <c r="H489" s="30"/>
    </row>
    <row r="490" spans="2:8" ht="12.75">
      <c r="B490" s="40"/>
      <c r="C490" s="30"/>
      <c r="D490" s="30"/>
      <c r="E490" s="30"/>
      <c r="F490" s="30"/>
      <c r="G490" s="30"/>
      <c r="H490" s="30"/>
    </row>
    <row r="491" spans="2:8" ht="12.75">
      <c r="B491" s="40"/>
      <c r="C491" s="30"/>
      <c r="D491" s="30"/>
      <c r="E491" s="30"/>
      <c r="F491" s="30"/>
      <c r="G491" s="30"/>
      <c r="H491" s="30"/>
    </row>
    <row r="492" spans="2:8" ht="12.75">
      <c r="B492" s="40"/>
      <c r="C492" s="30"/>
      <c r="D492" s="30"/>
      <c r="E492" s="30"/>
      <c r="F492" s="30"/>
      <c r="G492" s="30"/>
      <c r="H492" s="30"/>
    </row>
    <row r="493" spans="2:8" ht="12.75">
      <c r="B493" s="40"/>
      <c r="C493" s="30"/>
      <c r="D493" s="30"/>
      <c r="E493" s="30"/>
      <c r="F493" s="30"/>
      <c r="G493" s="30"/>
      <c r="H493" s="30"/>
    </row>
    <row r="494" spans="2:8" ht="12.75">
      <c r="B494" s="40"/>
      <c r="C494" s="30"/>
      <c r="D494" s="30"/>
      <c r="E494" s="30"/>
      <c r="F494" s="30"/>
      <c r="G494" s="30"/>
      <c r="H494" s="30"/>
    </row>
    <row r="495" spans="2:8" ht="12.75">
      <c r="B495" s="40"/>
      <c r="C495" s="30"/>
      <c r="D495" s="30"/>
      <c r="E495" s="30"/>
      <c r="F495" s="30"/>
      <c r="G495" s="30"/>
      <c r="H495" s="30"/>
    </row>
    <row r="496" spans="2:8" ht="12.75">
      <c r="B496" s="40"/>
      <c r="C496" s="30"/>
      <c r="D496" s="30"/>
      <c r="E496" s="30"/>
      <c r="F496" s="30"/>
      <c r="G496" s="30"/>
      <c r="H496" s="30"/>
    </row>
    <row r="497" spans="2:8" ht="12.75">
      <c r="B497" s="40"/>
      <c r="C497" s="30"/>
      <c r="D497" s="30"/>
      <c r="E497" s="30"/>
      <c r="F497" s="30"/>
      <c r="G497" s="30"/>
      <c r="H497" s="30"/>
    </row>
    <row r="498" spans="2:8" ht="12.75">
      <c r="B498" s="40"/>
      <c r="C498" s="30"/>
      <c r="D498" s="30"/>
      <c r="E498" s="30"/>
      <c r="F498" s="30"/>
      <c r="G498" s="30"/>
      <c r="H498" s="30"/>
    </row>
    <row r="499" spans="2:8" ht="12.75">
      <c r="B499" s="40"/>
      <c r="C499" s="30"/>
      <c r="D499" s="30"/>
      <c r="E499" s="30"/>
      <c r="F499" s="30"/>
      <c r="G499" s="30"/>
      <c r="H499" s="30"/>
    </row>
    <row r="500" spans="2:8" ht="12.75">
      <c r="B500" s="40"/>
      <c r="C500" s="30"/>
      <c r="D500" s="30"/>
      <c r="E500" s="30"/>
      <c r="F500" s="30"/>
      <c r="G500" s="30"/>
      <c r="H500" s="30"/>
    </row>
    <row r="501" spans="2:8" ht="12.75">
      <c r="B501" s="40"/>
      <c r="C501" s="30"/>
      <c r="D501" s="30"/>
      <c r="E501" s="30"/>
      <c r="F501" s="30"/>
      <c r="G501" s="30"/>
      <c r="H501" s="30"/>
    </row>
    <row r="502" spans="2:8" ht="12.75">
      <c r="B502" s="40"/>
      <c r="C502" s="30"/>
      <c r="D502" s="30"/>
      <c r="E502" s="30"/>
      <c r="F502" s="30"/>
      <c r="G502" s="30"/>
      <c r="H502" s="30"/>
    </row>
    <row r="503" spans="2:8" ht="12.75">
      <c r="B503" s="40"/>
      <c r="C503" s="30"/>
      <c r="D503" s="30"/>
      <c r="E503" s="30"/>
      <c r="F503" s="30"/>
      <c r="G503" s="30"/>
      <c r="H503" s="30"/>
    </row>
    <row r="504" spans="2:8" ht="12.75">
      <c r="B504" s="40"/>
      <c r="C504" s="30"/>
      <c r="D504" s="30"/>
      <c r="E504" s="30"/>
      <c r="F504" s="30"/>
      <c r="G504" s="30"/>
      <c r="H504" s="30"/>
    </row>
    <row r="505" spans="2:8" ht="12.75">
      <c r="B505" s="40"/>
      <c r="C505" s="30"/>
      <c r="D505" s="30"/>
      <c r="E505" s="30"/>
      <c r="F505" s="30"/>
      <c r="G505" s="30"/>
      <c r="H505" s="30"/>
    </row>
    <row r="506" spans="2:8" ht="12.75">
      <c r="B506" s="40"/>
      <c r="C506" s="30"/>
      <c r="D506" s="30"/>
      <c r="E506" s="30"/>
      <c r="F506" s="30"/>
      <c r="G506" s="30"/>
      <c r="H506" s="30"/>
    </row>
    <row r="507" spans="2:8" ht="12.75">
      <c r="B507" s="40"/>
      <c r="C507" s="30"/>
      <c r="D507" s="30"/>
      <c r="E507" s="30"/>
      <c r="F507" s="30"/>
      <c r="G507" s="30"/>
      <c r="H507" s="30"/>
    </row>
    <row r="508" spans="2:8" ht="12.75">
      <c r="B508" s="40"/>
      <c r="C508" s="30"/>
      <c r="D508" s="30"/>
      <c r="E508" s="30"/>
      <c r="F508" s="30"/>
      <c r="G508" s="30"/>
      <c r="H508" s="30"/>
    </row>
    <row r="509" spans="2:8" ht="12.75">
      <c r="B509" s="40"/>
      <c r="C509" s="30"/>
      <c r="D509" s="30"/>
      <c r="E509" s="30"/>
      <c r="F509" s="30"/>
      <c r="G509" s="30"/>
      <c r="H509" s="30"/>
    </row>
    <row r="510" spans="2:8" ht="12.75">
      <c r="B510" s="40"/>
      <c r="C510" s="30"/>
      <c r="D510" s="30"/>
      <c r="E510" s="30"/>
      <c r="F510" s="30"/>
      <c r="G510" s="30"/>
      <c r="H510" s="30"/>
    </row>
    <row r="511" spans="2:8" ht="12.75">
      <c r="B511" s="40"/>
      <c r="C511" s="30"/>
      <c r="D511" s="30"/>
      <c r="E511" s="30"/>
      <c r="F511" s="30"/>
      <c r="G511" s="30"/>
      <c r="H511" s="30"/>
    </row>
    <row r="512" spans="2:8" ht="12.75">
      <c r="B512" s="40"/>
      <c r="C512" s="30"/>
      <c r="D512" s="30"/>
      <c r="E512" s="30"/>
      <c r="F512" s="30"/>
      <c r="G512" s="30"/>
      <c r="H512" s="30"/>
    </row>
    <row r="513" spans="2:8" ht="12.75">
      <c r="B513" s="40"/>
      <c r="C513" s="30"/>
      <c r="D513" s="30"/>
      <c r="E513" s="30"/>
      <c r="F513" s="30"/>
      <c r="G513" s="30"/>
      <c r="H513" s="30"/>
    </row>
    <row r="514" spans="2:8" ht="12.75">
      <c r="B514" s="40"/>
      <c r="C514" s="30"/>
      <c r="D514" s="30"/>
      <c r="E514" s="30"/>
      <c r="F514" s="30"/>
      <c r="G514" s="30"/>
      <c r="H514" s="30"/>
    </row>
    <row r="515" spans="2:8" ht="12.75">
      <c r="B515" s="40"/>
      <c r="C515" s="30"/>
      <c r="D515" s="30"/>
      <c r="E515" s="30"/>
      <c r="F515" s="30"/>
      <c r="G515" s="30"/>
      <c r="H515" s="30"/>
    </row>
    <row r="516" spans="2:8" ht="12.75">
      <c r="B516" s="40"/>
      <c r="C516" s="30"/>
      <c r="D516" s="30"/>
      <c r="E516" s="30"/>
      <c r="F516" s="30"/>
      <c r="G516" s="30"/>
      <c r="H516" s="30"/>
    </row>
    <row r="517" spans="2:8" ht="12.75">
      <c r="B517" s="40"/>
      <c r="C517" s="30"/>
      <c r="D517" s="30"/>
      <c r="E517" s="30"/>
      <c r="F517" s="30"/>
      <c r="G517" s="30"/>
      <c r="H517" s="30"/>
    </row>
    <row r="518" spans="2:8" ht="12.75">
      <c r="B518" s="40"/>
      <c r="C518" s="30"/>
      <c r="D518" s="30"/>
      <c r="E518" s="30"/>
      <c r="F518" s="30"/>
      <c r="G518" s="30"/>
      <c r="H518" s="30"/>
    </row>
    <row r="519" spans="2:8" ht="12.75">
      <c r="B519" s="40"/>
      <c r="C519" s="30"/>
      <c r="D519" s="30"/>
      <c r="E519" s="30"/>
      <c r="F519" s="30"/>
      <c r="G519" s="30"/>
      <c r="H519" s="30"/>
    </row>
    <row r="520" spans="2:8" ht="12.75">
      <c r="B520" s="40"/>
      <c r="C520" s="30"/>
      <c r="D520" s="30"/>
      <c r="E520" s="30"/>
      <c r="F520" s="30"/>
      <c r="G520" s="30"/>
      <c r="H520" s="30"/>
    </row>
    <row r="521" spans="2:8" ht="12.75">
      <c r="B521" s="40"/>
      <c r="C521" s="30"/>
      <c r="D521" s="30"/>
      <c r="E521" s="30"/>
      <c r="F521" s="30"/>
      <c r="G521" s="30"/>
      <c r="H521" s="30"/>
    </row>
    <row r="522" spans="2:8" ht="12.75">
      <c r="B522" s="40"/>
      <c r="C522" s="30"/>
      <c r="D522" s="30"/>
      <c r="E522" s="30"/>
      <c r="F522" s="30"/>
      <c r="G522" s="30"/>
      <c r="H522" s="30"/>
    </row>
    <row r="523" spans="2:8" ht="12.75">
      <c r="B523" s="40"/>
      <c r="C523" s="30"/>
      <c r="D523" s="30"/>
      <c r="E523" s="30"/>
      <c r="F523" s="30"/>
      <c r="G523" s="30"/>
      <c r="H523" s="30"/>
    </row>
    <row r="524" spans="2:8" ht="12.75">
      <c r="B524" s="40"/>
      <c r="C524" s="30"/>
      <c r="D524" s="30"/>
      <c r="E524" s="30"/>
      <c r="F524" s="30"/>
      <c r="G524" s="30"/>
      <c r="H524" s="30"/>
    </row>
    <row r="525" spans="2:8" ht="12.75">
      <c r="B525" s="40"/>
      <c r="C525" s="30"/>
      <c r="D525" s="30"/>
      <c r="E525" s="30"/>
      <c r="F525" s="30"/>
      <c r="G525" s="30"/>
      <c r="H525" s="30"/>
    </row>
    <row r="526" spans="2:8" ht="12.75">
      <c r="B526" s="40"/>
      <c r="C526" s="30"/>
      <c r="D526" s="30"/>
      <c r="E526" s="30"/>
      <c r="F526" s="30"/>
      <c r="G526" s="30"/>
      <c r="H526" s="30"/>
    </row>
    <row r="527" spans="2:8" ht="12.75">
      <c r="B527" s="40"/>
      <c r="C527" s="30"/>
      <c r="D527" s="30"/>
      <c r="E527" s="30"/>
      <c r="F527" s="30"/>
      <c r="G527" s="30"/>
      <c r="H527" s="30"/>
    </row>
    <row r="528" spans="2:8" ht="12.75">
      <c r="B528" s="40"/>
      <c r="C528" s="30"/>
      <c r="D528" s="30"/>
      <c r="E528" s="30"/>
      <c r="F528" s="30"/>
      <c r="G528" s="30"/>
      <c r="H528" s="30"/>
    </row>
    <row r="529" spans="2:8" ht="12.75">
      <c r="B529" s="40"/>
      <c r="C529" s="30"/>
      <c r="D529" s="30"/>
      <c r="E529" s="30"/>
      <c r="F529" s="30"/>
      <c r="G529" s="30"/>
      <c r="H529" s="30"/>
    </row>
    <row r="530" spans="2:8" ht="12.75">
      <c r="B530" s="40"/>
      <c r="C530" s="30"/>
      <c r="D530" s="30"/>
      <c r="E530" s="30"/>
      <c r="F530" s="30"/>
      <c r="G530" s="30"/>
      <c r="H530" s="30"/>
    </row>
    <row r="531" spans="2:8" ht="12.75">
      <c r="B531" s="40"/>
      <c r="C531" s="30"/>
      <c r="D531" s="30"/>
      <c r="E531" s="30"/>
      <c r="F531" s="30"/>
      <c r="G531" s="30"/>
      <c r="H531" s="30"/>
    </row>
    <row r="532" spans="2:8" ht="12.75">
      <c r="B532" s="40"/>
      <c r="C532" s="30"/>
      <c r="D532" s="30"/>
      <c r="E532" s="30"/>
      <c r="F532" s="30"/>
      <c r="G532" s="30"/>
      <c r="H532" s="30"/>
    </row>
    <row r="533" spans="2:8" ht="12.75">
      <c r="B533" s="30"/>
      <c r="C533" s="30"/>
      <c r="D533" s="30"/>
      <c r="E533" s="30"/>
      <c r="F533" s="30"/>
      <c r="G533" s="30"/>
      <c r="H533" s="30"/>
    </row>
    <row r="534" spans="2:8" ht="12.75">
      <c r="B534" s="30"/>
      <c r="C534" s="30"/>
      <c r="D534" s="30"/>
      <c r="E534" s="30"/>
      <c r="F534" s="30"/>
      <c r="G534" s="30"/>
      <c r="H534" s="30"/>
    </row>
    <row r="535" spans="2:8" ht="12.75">
      <c r="B535" s="30"/>
      <c r="C535" s="30"/>
      <c r="D535" s="30"/>
      <c r="E535" s="30"/>
      <c r="F535" s="30"/>
      <c r="G535" s="30"/>
      <c r="H535" s="30"/>
    </row>
    <row r="536" spans="2:8" ht="12.75">
      <c r="B536" s="30"/>
      <c r="C536" s="30"/>
      <c r="D536" s="30"/>
      <c r="E536" s="30"/>
      <c r="F536" s="30"/>
      <c r="G536" s="30"/>
      <c r="H536" s="30"/>
    </row>
    <row r="537" spans="2:8" ht="12.75">
      <c r="B537" s="30"/>
      <c r="C537" s="30"/>
      <c r="D537" s="30"/>
      <c r="E537" s="30"/>
      <c r="F537" s="30"/>
      <c r="G537" s="30"/>
      <c r="H537" s="30"/>
    </row>
    <row r="538" spans="2:8" ht="12.75">
      <c r="B538" s="30"/>
      <c r="C538" s="30"/>
      <c r="D538" s="30"/>
      <c r="E538" s="30"/>
      <c r="F538" s="30"/>
      <c r="G538" s="30"/>
      <c r="H538" s="30"/>
    </row>
    <row r="539" spans="2:8" ht="12.75">
      <c r="B539" s="30"/>
      <c r="C539" s="30"/>
      <c r="D539" s="30"/>
      <c r="E539" s="30"/>
      <c r="F539" s="30"/>
      <c r="G539" s="30"/>
      <c r="H539" s="30"/>
    </row>
    <row r="540" spans="2:8" ht="12.75">
      <c r="B540" s="30"/>
      <c r="C540" s="30"/>
      <c r="D540" s="30"/>
      <c r="E540" s="30"/>
      <c r="F540" s="30"/>
      <c r="G540" s="30"/>
      <c r="H540" s="30"/>
    </row>
    <row r="541" spans="2:8" ht="12.75">
      <c r="B541" s="30"/>
      <c r="C541" s="30"/>
      <c r="D541" s="30"/>
      <c r="E541" s="30"/>
      <c r="F541" s="30"/>
      <c r="G541" s="30"/>
      <c r="H541" s="30"/>
    </row>
    <row r="542" spans="2:8" ht="12.75">
      <c r="B542" s="30"/>
      <c r="C542" s="30"/>
      <c r="D542" s="30"/>
      <c r="E542" s="30"/>
      <c r="F542" s="30"/>
      <c r="G542" s="30"/>
      <c r="H542" s="30"/>
    </row>
    <row r="543" spans="2:8" ht="12.75">
      <c r="B543" s="30"/>
      <c r="C543" s="30"/>
      <c r="D543" s="30"/>
      <c r="E543" s="30"/>
      <c r="F543" s="30"/>
      <c r="G543" s="30"/>
      <c r="H543" s="30"/>
    </row>
    <row r="544" spans="2:8" ht="12.75">
      <c r="B544" s="30"/>
      <c r="C544" s="30"/>
      <c r="D544" s="30"/>
      <c r="E544" s="30"/>
      <c r="F544" s="30"/>
      <c r="G544" s="30"/>
      <c r="H544" s="30"/>
    </row>
    <row r="545" spans="2:8" ht="12.75">
      <c r="B545" s="30"/>
      <c r="C545" s="30"/>
      <c r="D545" s="30"/>
      <c r="E545" s="30"/>
      <c r="F545" s="30"/>
      <c r="G545" s="30"/>
      <c r="H545" s="30"/>
    </row>
    <row r="546" spans="2:8" ht="12.75">
      <c r="B546" s="30"/>
      <c r="C546" s="30"/>
      <c r="D546" s="30"/>
      <c r="E546" s="30"/>
      <c r="F546" s="30"/>
      <c r="G546" s="30"/>
      <c r="H546" s="30"/>
    </row>
    <row r="547" spans="2:8" ht="12.75">
      <c r="B547" s="30"/>
      <c r="C547" s="30"/>
      <c r="D547" s="30"/>
      <c r="E547" s="30"/>
      <c r="F547" s="30"/>
      <c r="G547" s="30"/>
      <c r="H547" s="30"/>
    </row>
    <row r="548" spans="2:8" ht="12.75">
      <c r="B548" s="30"/>
      <c r="C548" s="30"/>
      <c r="D548" s="30"/>
      <c r="E548" s="30"/>
      <c r="F548" s="30"/>
      <c r="G548" s="30"/>
      <c r="H548" s="30"/>
    </row>
    <row r="549" spans="2:8" ht="12.75">
      <c r="B549" s="30"/>
      <c r="C549" s="30"/>
      <c r="D549" s="30"/>
      <c r="E549" s="30"/>
      <c r="F549" s="30"/>
      <c r="G549" s="30"/>
      <c r="H549" s="30"/>
    </row>
    <row r="550" spans="2:8" ht="12.75">
      <c r="B550" s="30"/>
      <c r="C550" s="30"/>
      <c r="D550" s="30"/>
      <c r="E550" s="30"/>
      <c r="F550" s="30"/>
      <c r="G550" s="30"/>
      <c r="H550" s="30"/>
    </row>
    <row r="551" spans="2:8" ht="12.75">
      <c r="B551" s="30"/>
      <c r="C551" s="30"/>
      <c r="D551" s="30"/>
      <c r="E551" s="30"/>
      <c r="F551" s="30"/>
      <c r="G551" s="30"/>
      <c r="H551" s="30"/>
    </row>
    <row r="552" spans="2:8" ht="12.75">
      <c r="B552" s="30"/>
      <c r="C552" s="30"/>
      <c r="D552" s="30"/>
      <c r="E552" s="30"/>
      <c r="F552" s="30"/>
      <c r="G552" s="30"/>
      <c r="H552" s="30"/>
    </row>
    <row r="553" spans="2:8" ht="12.75">
      <c r="B553" s="30"/>
      <c r="C553" s="30"/>
      <c r="D553" s="30"/>
      <c r="E553" s="30"/>
      <c r="F553" s="30"/>
      <c r="G553" s="30"/>
      <c r="H553" s="30"/>
    </row>
    <row r="554" spans="2:8" ht="12.75">
      <c r="B554" s="30"/>
      <c r="C554" s="30"/>
      <c r="D554" s="30"/>
      <c r="E554" s="30"/>
      <c r="F554" s="30"/>
      <c r="G554" s="30"/>
      <c r="H554" s="30"/>
    </row>
    <row r="555" spans="2:8" ht="12.75">
      <c r="B555" s="30"/>
      <c r="C555" s="30"/>
      <c r="D555" s="30"/>
      <c r="E555" s="30"/>
      <c r="F555" s="30"/>
      <c r="G555" s="30"/>
      <c r="H555" s="30"/>
    </row>
    <row r="556" spans="2:8" ht="12.75">
      <c r="B556" s="30"/>
      <c r="C556" s="30"/>
      <c r="D556" s="30"/>
      <c r="E556" s="30"/>
      <c r="F556" s="30"/>
      <c r="G556" s="30"/>
      <c r="H556" s="30"/>
    </row>
    <row r="557" spans="2:8" ht="12.75">
      <c r="B557" s="30"/>
      <c r="C557" s="30"/>
      <c r="D557" s="30"/>
      <c r="E557" s="30"/>
      <c r="F557" s="30"/>
      <c r="G557" s="30"/>
      <c r="H557" s="30"/>
    </row>
    <row r="558" spans="4:8" ht="12.75">
      <c r="D558" s="30"/>
      <c r="E558" s="30"/>
      <c r="F558" s="30"/>
      <c r="G558" s="30"/>
      <c r="H558" s="30"/>
    </row>
    <row r="559" spans="4:8" ht="12.75">
      <c r="D559" s="30"/>
      <c r="E559" s="30"/>
      <c r="F559" s="30"/>
      <c r="G559" s="30"/>
      <c r="H559" s="30"/>
    </row>
    <row r="560" spans="4:8" ht="12.75">
      <c r="D560" s="30"/>
      <c r="E560" s="30"/>
      <c r="F560" s="30"/>
      <c r="G560" s="30"/>
      <c r="H560" s="30"/>
    </row>
    <row r="561" spans="4:8" ht="12.75">
      <c r="D561" s="30"/>
      <c r="E561" s="30"/>
      <c r="F561" s="30"/>
      <c r="G561" s="30"/>
      <c r="H561" s="30"/>
    </row>
    <row r="562" spans="4:8" ht="12.75">
      <c r="D562" s="30"/>
      <c r="E562" s="30"/>
      <c r="F562" s="30"/>
      <c r="G562" s="30"/>
      <c r="H562" s="30"/>
    </row>
    <row r="563" spans="4:8" ht="12.75">
      <c r="D563" s="30"/>
      <c r="E563" s="30"/>
      <c r="F563" s="30"/>
      <c r="G563" s="30"/>
      <c r="H563" s="30"/>
    </row>
    <row r="564" spans="4:8" ht="12.75">
      <c r="D564" s="30"/>
      <c r="E564" s="30"/>
      <c r="F564" s="30"/>
      <c r="G564" s="30"/>
      <c r="H564" s="30"/>
    </row>
    <row r="565" spans="4:8" ht="12.75">
      <c r="D565" s="30"/>
      <c r="E565" s="30"/>
      <c r="F565" s="30"/>
      <c r="G565" s="30"/>
      <c r="H565" s="30"/>
    </row>
    <row r="566" spans="4:8" ht="12.75">
      <c r="D566" s="30"/>
      <c r="E566" s="30"/>
      <c r="F566" s="30"/>
      <c r="G566" s="30"/>
      <c r="H566" s="30"/>
    </row>
    <row r="567" spans="4:8" ht="12.75">
      <c r="D567" s="30"/>
      <c r="E567" s="30"/>
      <c r="F567" s="30"/>
      <c r="G567" s="30"/>
      <c r="H567" s="30"/>
    </row>
    <row r="568" spans="4:8" ht="12.75">
      <c r="D568" s="30"/>
      <c r="E568" s="30"/>
      <c r="F568" s="30"/>
      <c r="G568" s="30"/>
      <c r="H568" s="30"/>
    </row>
    <row r="569" spans="4:8" ht="12.75">
      <c r="D569" s="30"/>
      <c r="E569" s="30"/>
      <c r="F569" s="30"/>
      <c r="G569" s="30"/>
      <c r="H569" s="30"/>
    </row>
    <row r="570" spans="4:8" ht="12.75">
      <c r="D570" s="30"/>
      <c r="E570" s="30"/>
      <c r="F570" s="30"/>
      <c r="G570" s="30"/>
      <c r="H570" s="30"/>
    </row>
    <row r="571" spans="4:8" ht="12.75">
      <c r="D571" s="30"/>
      <c r="E571" s="30"/>
      <c r="F571" s="30"/>
      <c r="G571" s="30"/>
      <c r="H571" s="30"/>
    </row>
    <row r="572" spans="4:8" ht="12.75">
      <c r="D572" s="30"/>
      <c r="E572" s="30"/>
      <c r="F572" s="30"/>
      <c r="G572" s="30"/>
      <c r="H572" s="30"/>
    </row>
    <row r="573" spans="4:8" ht="12.75">
      <c r="D573" s="30"/>
      <c r="E573" s="30"/>
      <c r="F573" s="30"/>
      <c r="G573" s="30"/>
      <c r="H573" s="30"/>
    </row>
    <row r="574" spans="4:8" ht="12.75">
      <c r="D574" s="30"/>
      <c r="E574" s="30"/>
      <c r="F574" s="30"/>
      <c r="G574" s="30"/>
      <c r="H574" s="30"/>
    </row>
    <row r="575" spans="4:8" ht="12.75">
      <c r="D575" s="30"/>
      <c r="E575" s="30"/>
      <c r="F575" s="30"/>
      <c r="G575" s="30"/>
      <c r="H575" s="30"/>
    </row>
    <row r="576" spans="4:8" ht="12.75">
      <c r="D576" s="30"/>
      <c r="E576" s="30"/>
      <c r="F576" s="30"/>
      <c r="G576" s="30"/>
      <c r="H576" s="30"/>
    </row>
    <row r="577" spans="4:8" ht="12.75">
      <c r="D577" s="30"/>
      <c r="E577" s="30"/>
      <c r="F577" s="30"/>
      <c r="G577" s="30"/>
      <c r="H577" s="30"/>
    </row>
    <row r="578" spans="4:8" ht="12.75">
      <c r="D578" s="30"/>
      <c r="E578" s="30"/>
      <c r="F578" s="30"/>
      <c r="G578" s="30"/>
      <c r="H578" s="30"/>
    </row>
    <row r="579" spans="4:8" ht="12.75">
      <c r="D579" s="30"/>
      <c r="E579" s="30"/>
      <c r="F579" s="30"/>
      <c r="G579" s="30"/>
      <c r="H579" s="30"/>
    </row>
    <row r="580" spans="4:8" ht="12.75">
      <c r="D580" s="30"/>
      <c r="E580" s="30"/>
      <c r="F580" s="30"/>
      <c r="G580" s="30"/>
      <c r="H580" s="30"/>
    </row>
    <row r="581" spans="4:8" ht="12.75">
      <c r="D581" s="30"/>
      <c r="E581" s="30"/>
      <c r="F581" s="30"/>
      <c r="G581" s="30"/>
      <c r="H581" s="30"/>
    </row>
    <row r="582" spans="4:8" ht="12.75">
      <c r="D582" s="30"/>
      <c r="E582" s="30"/>
      <c r="F582" s="30"/>
      <c r="G582" s="30"/>
      <c r="H582" s="30"/>
    </row>
    <row r="583" spans="4:8" ht="12.75">
      <c r="D583" s="30"/>
      <c r="E583" s="30"/>
      <c r="F583" s="30"/>
      <c r="G583" s="30"/>
      <c r="H583" s="30"/>
    </row>
    <row r="584" spans="4:8" ht="12.75">
      <c r="D584" s="30"/>
      <c r="E584" s="30"/>
      <c r="F584" s="30"/>
      <c r="G584" s="30"/>
      <c r="H584" s="30"/>
    </row>
    <row r="585" spans="4:8" ht="12.75">
      <c r="D585" s="30"/>
      <c r="E585" s="30"/>
      <c r="F585" s="30"/>
      <c r="G585" s="30"/>
      <c r="H585" s="30"/>
    </row>
    <row r="586" spans="4:8" ht="12.75">
      <c r="D586" s="30"/>
      <c r="E586" s="30"/>
      <c r="F586" s="30"/>
      <c r="G586" s="30"/>
      <c r="H586" s="30"/>
    </row>
    <row r="587" spans="4:8" ht="12.75">
      <c r="D587" s="30"/>
      <c r="E587" s="30"/>
      <c r="F587" s="30"/>
      <c r="G587" s="30"/>
      <c r="H587" s="30"/>
    </row>
    <row r="588" spans="4:8" ht="12.75">
      <c r="D588" s="30"/>
      <c r="E588" s="30"/>
      <c r="F588" s="30"/>
      <c r="G588" s="30"/>
      <c r="H588" s="30"/>
    </row>
    <row r="589" spans="4:8" ht="12.75">
      <c r="D589" s="30"/>
      <c r="E589" s="30"/>
      <c r="F589" s="30"/>
      <c r="G589" s="30"/>
      <c r="H589" s="30"/>
    </row>
    <row r="590" spans="4:8" ht="12.75">
      <c r="D590" s="30"/>
      <c r="E590" s="30"/>
      <c r="F590" s="30"/>
      <c r="G590" s="30"/>
      <c r="H590" s="30"/>
    </row>
    <row r="591" spans="4:8" ht="12.75">
      <c r="D591" s="30"/>
      <c r="E591" s="30"/>
      <c r="F591" s="30"/>
      <c r="G591" s="30"/>
      <c r="H591" s="30"/>
    </row>
    <row r="592" spans="4:8" ht="12.75">
      <c r="D592" s="30"/>
      <c r="E592" s="30"/>
      <c r="F592" s="30"/>
      <c r="G592" s="30"/>
      <c r="H592" s="30"/>
    </row>
    <row r="593" spans="4:8" ht="12.75">
      <c r="D593" s="30"/>
      <c r="E593" s="30"/>
      <c r="F593" s="30"/>
      <c r="G593" s="30"/>
      <c r="H593" s="30"/>
    </row>
    <row r="594" spans="4:8" ht="12.75">
      <c r="D594" s="30"/>
      <c r="E594" s="30"/>
      <c r="F594" s="30"/>
      <c r="G594" s="30"/>
      <c r="H594" s="30"/>
    </row>
    <row r="595" spans="4:8" ht="12.75">
      <c r="D595" s="30"/>
      <c r="E595" s="30"/>
      <c r="F595" s="30"/>
      <c r="G595" s="30"/>
      <c r="H595" s="30"/>
    </row>
    <row r="596" spans="4:8" ht="12.75">
      <c r="D596" s="30"/>
      <c r="E596" s="30"/>
      <c r="F596" s="30"/>
      <c r="G596" s="30"/>
      <c r="H596" s="30"/>
    </row>
    <row r="597" spans="4:8" ht="12.75">
      <c r="D597" s="30"/>
      <c r="E597" s="30"/>
      <c r="F597" s="30"/>
      <c r="G597" s="30"/>
      <c r="H597" s="30"/>
    </row>
    <row r="598" spans="4:8" ht="12.75">
      <c r="D598" s="30"/>
      <c r="E598" s="30"/>
      <c r="F598" s="30"/>
      <c r="G598" s="30"/>
      <c r="H598" s="30"/>
    </row>
    <row r="599" spans="4:8" ht="12.75">
      <c r="D599" s="30"/>
      <c r="E599" s="30"/>
      <c r="F599" s="30"/>
      <c r="G599" s="30"/>
      <c r="H599" s="30"/>
    </row>
    <row r="600" spans="4:8" ht="12.75">
      <c r="D600" s="30"/>
      <c r="E600" s="30"/>
      <c r="F600" s="30"/>
      <c r="G600" s="30"/>
      <c r="H600" s="30"/>
    </row>
    <row r="601" spans="4:8" ht="12.75">
      <c r="D601" s="30"/>
      <c r="E601" s="30"/>
      <c r="F601" s="30"/>
      <c r="G601" s="30"/>
      <c r="H601" s="30"/>
    </row>
    <row r="602" spans="4:8" ht="12.75">
      <c r="D602" s="30"/>
      <c r="E602" s="30"/>
      <c r="F602" s="30"/>
      <c r="G602" s="30"/>
      <c r="H602" s="30"/>
    </row>
    <row r="603" spans="4:8" ht="12.75">
      <c r="D603" s="30"/>
      <c r="E603" s="30"/>
      <c r="F603" s="30"/>
      <c r="G603" s="30"/>
      <c r="H603" s="30"/>
    </row>
    <row r="604" spans="4:8" ht="12.75">
      <c r="D604" s="30"/>
      <c r="E604" s="30"/>
      <c r="F604" s="30"/>
      <c r="G604" s="30"/>
      <c r="H604" s="30"/>
    </row>
  </sheetData>
  <mergeCells count="4">
    <mergeCell ref="A140:B140"/>
    <mergeCell ref="A141:B141"/>
    <mergeCell ref="A142:B142"/>
    <mergeCell ref="A148:B148"/>
  </mergeCells>
  <printOptions gridLines="1" horizontalCentered="1"/>
  <pageMargins left="0.3937007874015748" right="0.3937007874015748" top="0.7874015748031497" bottom="0.6692913385826772" header="0.5118110236220472" footer="0.3937007874015748"/>
  <pageSetup horizontalDpi="600" verticalDpi="600" orientation="landscape" paperSize="9" scale="95" r:id="rId1"/>
  <headerFooter alignWithMargins="0">
    <oddHeader>&amp;C&amp;"Arial CE,Pogrubiony"&amp;11Wykonanie dochodów budżetu miasta Opola w 2005 roku&amp;R&amp;9Załącznik Nr 1&amp;8
</oddHeader>
    <oddFooter>&amp;C&amp;P</oddFooter>
  </headerFooter>
  <ignoredErrors>
    <ignoredError sqref="B4 B111:B115 B117:B118 B120 B106:B109 B94:B104 B92 B87:B90 B82:B85 B79:B80 B73:B77 B63:B68 B43:B61 B30:B40 B24:B27 B21:B22 B18:B19 B13:B16 B9:B11 B6:B7 B123:B139 A5:A148 B140:B148 B8 B116 B119 B110 B105 B93 B91 B86 B81 B78 B69:B72 B62 B41:B42 B28:B29 B23 B20 B17 B12 B5 B121:B122 H121:H122 H8 H116 H119 H110 H105 H93 H91 H86 H81 H78 H69:H72 H62 H41:H42 H28:H29 H23 H20 H17 H12 H5 C5:E148 G5:G148 F5:F111 F114:F148" numberStoredAsText="1"/>
    <ignoredError sqref="H3:H4" evalError="1"/>
    <ignoredError sqref="H111:H115 H117:H118 H120 H106:H109 H94:H104 H92 H87:H90 H82:H85 H79:H80 H73:H77 H63:H68 H43:H61 H30:H40 H24:H27 H21:H22 H18:H19 H13:H16 H9:H11 H6:H7 H123:H148" numberStoredAsText="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/>
  <dimension ref="A1:I581"/>
  <sheetViews>
    <sheetView workbookViewId="0" topLeftCell="A1">
      <selection activeCell="A1" sqref="A1"/>
    </sheetView>
  </sheetViews>
  <sheetFormatPr defaultColWidth="9.00390625" defaultRowHeight="12.75"/>
  <cols>
    <col min="1" max="1" width="6.625" style="49" customWidth="1"/>
    <col min="2" max="2" width="9.125" style="49" customWidth="1"/>
    <col min="3" max="3" width="61.625" style="49" customWidth="1"/>
    <col min="4" max="6" width="17.75390625" style="49" customWidth="1"/>
    <col min="7" max="7" width="7.875" style="49" customWidth="1"/>
    <col min="8" max="8" width="11.125" style="49" customWidth="1"/>
    <col min="9" max="16384" width="9.125" style="49" customWidth="1"/>
  </cols>
  <sheetData>
    <row r="1" spans="1:8" s="1" customFormat="1" ht="51" customHeight="1">
      <c r="A1" s="6" t="s">
        <v>423</v>
      </c>
      <c r="B1" s="6" t="s">
        <v>418</v>
      </c>
      <c r="C1" s="6" t="s">
        <v>419</v>
      </c>
      <c r="D1" s="6" t="s">
        <v>350</v>
      </c>
      <c r="E1" s="7" t="s">
        <v>347</v>
      </c>
      <c r="F1" s="69" t="s">
        <v>348</v>
      </c>
      <c r="G1" s="64" t="s">
        <v>286</v>
      </c>
      <c r="H1" s="6" t="s">
        <v>349</v>
      </c>
    </row>
    <row r="2" spans="1:8" s="10" customFormat="1" ht="11.25">
      <c r="A2" s="8">
        <v>1</v>
      </c>
      <c r="B2" s="8">
        <v>2</v>
      </c>
      <c r="C2" s="8">
        <v>3</v>
      </c>
      <c r="D2" s="8">
        <v>4</v>
      </c>
      <c r="E2" s="9">
        <v>5</v>
      </c>
      <c r="F2" s="70">
        <v>6</v>
      </c>
      <c r="G2" s="65">
        <v>7</v>
      </c>
      <c r="H2" s="8">
        <v>8</v>
      </c>
    </row>
    <row r="3" spans="1:9" s="1" customFormat="1" ht="19.5" customHeight="1">
      <c r="A3" s="11">
        <v>600</v>
      </c>
      <c r="B3" s="12"/>
      <c r="C3" s="13" t="s">
        <v>428</v>
      </c>
      <c r="D3" s="13">
        <f>SUM(D4:D5)</f>
        <v>310000</v>
      </c>
      <c r="E3" s="14">
        <f>SUM(E4:E5)</f>
        <v>310000</v>
      </c>
      <c r="F3" s="71">
        <f>SUM(F4:F5)</f>
        <v>266215</v>
      </c>
      <c r="G3" s="66">
        <f aca="true" t="shared" si="0" ref="G3:G36">F3/E3</f>
        <v>0.858758064516129</v>
      </c>
      <c r="H3" s="5">
        <f aca="true" t="shared" si="1" ref="H3:H44">F3/$F$117</f>
        <v>0.0009615212741263725</v>
      </c>
      <c r="I3" s="2"/>
    </row>
    <row r="4" spans="1:9" ht="12.75" customHeight="1">
      <c r="A4" s="43"/>
      <c r="B4" s="44" t="s">
        <v>355</v>
      </c>
      <c r="C4" s="45" t="s">
        <v>422</v>
      </c>
      <c r="D4" s="46">
        <v>310000</v>
      </c>
      <c r="E4" s="47">
        <v>310000</v>
      </c>
      <c r="F4" s="78">
        <v>263745</v>
      </c>
      <c r="G4" s="77">
        <f t="shared" si="0"/>
        <v>0.8507903225806451</v>
      </c>
      <c r="H4" s="48">
        <f t="shared" si="1"/>
        <v>0.0009526000730404377</v>
      </c>
      <c r="I4" s="2"/>
    </row>
    <row r="5" spans="1:9" ht="12.75">
      <c r="A5" s="43"/>
      <c r="B5" s="16" t="s">
        <v>380</v>
      </c>
      <c r="C5" s="17" t="s">
        <v>332</v>
      </c>
      <c r="D5" s="18"/>
      <c r="E5" s="19"/>
      <c r="F5" s="72">
        <v>2470</v>
      </c>
      <c r="G5" s="77"/>
      <c r="H5" s="48"/>
      <c r="I5" s="2"/>
    </row>
    <row r="6" spans="1:9" ht="19.5" customHeight="1">
      <c r="A6" s="12">
        <v>700</v>
      </c>
      <c r="B6" s="12"/>
      <c r="C6" s="13" t="s">
        <v>429</v>
      </c>
      <c r="D6" s="13">
        <f>SUM(D7:D15)</f>
        <v>40650000</v>
      </c>
      <c r="E6" s="14">
        <f>SUM(E7:E15)</f>
        <v>38293000</v>
      </c>
      <c r="F6" s="71">
        <f>SUM(F7:F15)</f>
        <v>37503771</v>
      </c>
      <c r="G6" s="66">
        <f t="shared" si="0"/>
        <v>0.9793897318047685</v>
      </c>
      <c r="H6" s="5">
        <f t="shared" si="1"/>
        <v>0.1354569565068223</v>
      </c>
      <c r="I6" s="2"/>
    </row>
    <row r="7" spans="1:9" ht="25.5">
      <c r="A7" s="50"/>
      <c r="B7" s="51" t="s">
        <v>356</v>
      </c>
      <c r="C7" s="45" t="s">
        <v>430</v>
      </c>
      <c r="D7" s="52">
        <v>21200000</v>
      </c>
      <c r="E7" s="53">
        <v>21200000</v>
      </c>
      <c r="F7" s="79">
        <v>19550514</v>
      </c>
      <c r="G7" s="77">
        <f t="shared" si="0"/>
        <v>0.9221940566037736</v>
      </c>
      <c r="H7" s="48">
        <f t="shared" si="1"/>
        <v>0.07061298248072229</v>
      </c>
      <c r="I7" s="2"/>
    </row>
    <row r="8" spans="1:9" ht="12.75">
      <c r="A8" s="50"/>
      <c r="B8" s="16" t="s">
        <v>355</v>
      </c>
      <c r="C8" s="17" t="s">
        <v>422</v>
      </c>
      <c r="D8" s="24"/>
      <c r="E8" s="25"/>
      <c r="F8" s="73">
        <v>62</v>
      </c>
      <c r="G8" s="77"/>
      <c r="H8" s="48"/>
      <c r="I8" s="2"/>
    </row>
    <row r="9" spans="1:9" ht="51">
      <c r="A9" s="43"/>
      <c r="B9" s="51" t="s">
        <v>357</v>
      </c>
      <c r="C9" s="45" t="s">
        <v>476</v>
      </c>
      <c r="D9" s="46">
        <v>1200000</v>
      </c>
      <c r="E9" s="47">
        <v>1200000</v>
      </c>
      <c r="F9" s="78">
        <v>1214960</v>
      </c>
      <c r="G9" s="77">
        <f t="shared" si="0"/>
        <v>1.0124666666666666</v>
      </c>
      <c r="H9" s="48">
        <f t="shared" si="1"/>
        <v>0.004388219624035376</v>
      </c>
      <c r="I9" s="2"/>
    </row>
    <row r="10" spans="1:9" ht="25.5">
      <c r="A10" s="43"/>
      <c r="B10" s="51" t="s">
        <v>358</v>
      </c>
      <c r="C10" s="45" t="s">
        <v>477</v>
      </c>
      <c r="D10" s="46">
        <v>50000</v>
      </c>
      <c r="E10" s="47">
        <v>50000</v>
      </c>
      <c r="F10" s="78">
        <v>67499</v>
      </c>
      <c r="G10" s="77">
        <f t="shared" si="0"/>
        <v>1.34998</v>
      </c>
      <c r="H10" s="48">
        <f t="shared" si="1"/>
        <v>0.00024379439356255665</v>
      </c>
      <c r="I10" s="2"/>
    </row>
    <row r="11" spans="1:9" s="1" customFormat="1" ht="25.5">
      <c r="A11" s="26"/>
      <c r="B11" s="51" t="s">
        <v>359</v>
      </c>
      <c r="C11" s="45" t="s">
        <v>331</v>
      </c>
      <c r="D11" s="46">
        <v>17200000</v>
      </c>
      <c r="E11" s="47">
        <v>14843000</v>
      </c>
      <c r="F11" s="78">
        <v>14828515</v>
      </c>
      <c r="G11" s="77">
        <f t="shared" si="0"/>
        <v>0.9990241191133867</v>
      </c>
      <c r="H11" s="48">
        <f t="shared" si="1"/>
        <v>0.05355796118251048</v>
      </c>
      <c r="I11" s="2"/>
    </row>
    <row r="12" spans="1:9" s="1" customFormat="1" ht="12.75">
      <c r="A12" s="26"/>
      <c r="B12" s="23" t="s">
        <v>360</v>
      </c>
      <c r="C12" s="17" t="s">
        <v>449</v>
      </c>
      <c r="D12" s="18"/>
      <c r="E12" s="19"/>
      <c r="F12" s="72">
        <v>64211</v>
      </c>
      <c r="G12" s="77"/>
      <c r="H12" s="48"/>
      <c r="I12" s="2"/>
    </row>
    <row r="13" spans="1:9" ht="12.75">
      <c r="A13" s="26"/>
      <c r="B13" s="51" t="s">
        <v>380</v>
      </c>
      <c r="C13" s="45" t="s">
        <v>332</v>
      </c>
      <c r="D13" s="46">
        <v>200000</v>
      </c>
      <c r="E13" s="47">
        <v>200000</v>
      </c>
      <c r="F13" s="78">
        <v>390299</v>
      </c>
      <c r="G13" s="77">
        <f t="shared" si="0"/>
        <v>1.951495</v>
      </c>
      <c r="H13" s="48">
        <f t="shared" si="1"/>
        <v>0.0014096906326474807</v>
      </c>
      <c r="I13" s="2"/>
    </row>
    <row r="14" spans="1:9" s="1" customFormat="1" ht="12.75">
      <c r="A14" s="26"/>
      <c r="B14" s="51" t="s">
        <v>361</v>
      </c>
      <c r="C14" s="45" t="s">
        <v>431</v>
      </c>
      <c r="D14" s="46">
        <v>800000</v>
      </c>
      <c r="E14" s="47">
        <v>800000</v>
      </c>
      <c r="F14" s="78">
        <v>1209898</v>
      </c>
      <c r="G14" s="77">
        <f t="shared" si="0"/>
        <v>1.5123725</v>
      </c>
      <c r="H14" s="48">
        <f t="shared" si="1"/>
        <v>0.004369936579542663</v>
      </c>
      <c r="I14" s="2"/>
    </row>
    <row r="15" spans="1:9" s="1" customFormat="1" ht="12.75">
      <c r="A15" s="26"/>
      <c r="B15" s="15">
        <v>2980</v>
      </c>
      <c r="C15" s="17" t="s">
        <v>600</v>
      </c>
      <c r="D15" s="18"/>
      <c r="E15" s="19"/>
      <c r="F15" s="72">
        <v>177813</v>
      </c>
      <c r="G15" s="77"/>
      <c r="H15" s="48"/>
      <c r="I15" s="2"/>
    </row>
    <row r="16" spans="1:9" s="1" customFormat="1" ht="19.5" customHeight="1">
      <c r="A16" s="12">
        <v>710</v>
      </c>
      <c r="B16" s="12"/>
      <c r="C16" s="13" t="s">
        <v>432</v>
      </c>
      <c r="D16" s="13">
        <f>SUM(D17:D20)</f>
        <v>603500</v>
      </c>
      <c r="E16" s="14">
        <f>SUM(E17:E20)</f>
        <v>603500</v>
      </c>
      <c r="F16" s="71">
        <f>SUM(F17:F20)</f>
        <v>537918</v>
      </c>
      <c r="G16" s="66">
        <f t="shared" si="0"/>
        <v>0.8913305716652858</v>
      </c>
      <c r="H16" s="5">
        <f t="shared" si="1"/>
        <v>0.0019428642290461094</v>
      </c>
      <c r="I16" s="2"/>
    </row>
    <row r="17" spans="1:9" s="1" customFormat="1" ht="12.75">
      <c r="A17" s="26"/>
      <c r="B17" s="51" t="s">
        <v>383</v>
      </c>
      <c r="C17" s="45" t="s">
        <v>455</v>
      </c>
      <c r="D17" s="46">
        <v>600000</v>
      </c>
      <c r="E17" s="47">
        <v>600000</v>
      </c>
      <c r="F17" s="78">
        <v>521007</v>
      </c>
      <c r="G17" s="77">
        <f t="shared" si="0"/>
        <v>0.868345</v>
      </c>
      <c r="H17" s="48">
        <f t="shared" si="1"/>
        <v>0.001881784702097023</v>
      </c>
      <c r="I17" s="2"/>
    </row>
    <row r="18" spans="1:9" s="1" customFormat="1" ht="12.75">
      <c r="A18" s="26"/>
      <c r="B18" s="23" t="s">
        <v>380</v>
      </c>
      <c r="C18" s="17" t="s">
        <v>332</v>
      </c>
      <c r="D18" s="18"/>
      <c r="E18" s="19"/>
      <c r="F18" s="72">
        <v>10902</v>
      </c>
      <c r="G18" s="77"/>
      <c r="H18" s="48"/>
      <c r="I18" s="2"/>
    </row>
    <row r="19" spans="1:9" s="1" customFormat="1" ht="38.25">
      <c r="A19" s="43"/>
      <c r="B19" s="43">
        <v>2020</v>
      </c>
      <c r="C19" s="45" t="s">
        <v>433</v>
      </c>
      <c r="D19" s="46">
        <v>3500</v>
      </c>
      <c r="E19" s="47">
        <v>3500</v>
      </c>
      <c r="F19" s="78">
        <v>3500</v>
      </c>
      <c r="G19" s="77">
        <f t="shared" si="0"/>
        <v>1</v>
      </c>
      <c r="H19" s="48">
        <f t="shared" si="1"/>
        <v>1.264137805699267E-05</v>
      </c>
      <c r="I19" s="2"/>
    </row>
    <row r="20" spans="1:9" s="1" customFormat="1" ht="12.75" customHeight="1">
      <c r="A20" s="43"/>
      <c r="B20" s="15">
        <v>2380</v>
      </c>
      <c r="C20" s="17" t="s">
        <v>601</v>
      </c>
      <c r="D20" s="18"/>
      <c r="E20" s="19"/>
      <c r="F20" s="72">
        <v>2509</v>
      </c>
      <c r="G20" s="77"/>
      <c r="H20" s="48"/>
      <c r="I20" s="2"/>
    </row>
    <row r="21" spans="1:9" s="1" customFormat="1" ht="19.5" customHeight="1">
      <c r="A21" s="12">
        <v>750</v>
      </c>
      <c r="B21" s="12"/>
      <c r="C21" s="13" t="s">
        <v>434</v>
      </c>
      <c r="D21" s="13">
        <f>SUM(D22:D28)</f>
        <v>1344790</v>
      </c>
      <c r="E21" s="14">
        <f>SUM(E22:E28)</f>
        <v>1428326</v>
      </c>
      <c r="F21" s="71">
        <f>SUM(F22:F28)</f>
        <v>2481307</v>
      </c>
      <c r="G21" s="66">
        <f t="shared" si="0"/>
        <v>1.737213353254089</v>
      </c>
      <c r="H21" s="5">
        <f t="shared" si="1"/>
        <v>0.008962039960703518</v>
      </c>
      <c r="I21" s="2"/>
    </row>
    <row r="22" spans="1:9" s="55" customFormat="1" ht="12.75">
      <c r="A22" s="50"/>
      <c r="B22" s="44" t="s">
        <v>355</v>
      </c>
      <c r="C22" s="45" t="s">
        <v>422</v>
      </c>
      <c r="D22" s="52">
        <v>300000</v>
      </c>
      <c r="E22" s="53">
        <v>300000</v>
      </c>
      <c r="F22" s="79">
        <v>761574</v>
      </c>
      <c r="G22" s="77">
        <f t="shared" si="0"/>
        <v>2.53858</v>
      </c>
      <c r="H22" s="48">
        <f t="shared" si="1"/>
        <v>0.002750669957821753</v>
      </c>
      <c r="I22" s="2"/>
    </row>
    <row r="23" spans="1:9" s="55" customFormat="1" ht="12.75">
      <c r="A23" s="50"/>
      <c r="B23" s="16" t="s">
        <v>602</v>
      </c>
      <c r="C23" s="17" t="s">
        <v>603</v>
      </c>
      <c r="D23" s="24"/>
      <c r="E23" s="25"/>
      <c r="F23" s="73">
        <v>2322</v>
      </c>
      <c r="G23" s="77"/>
      <c r="H23" s="48"/>
      <c r="I23" s="2"/>
    </row>
    <row r="24" spans="1:9" s="55" customFormat="1" ht="12.75">
      <c r="A24" s="50"/>
      <c r="B24" s="23" t="s">
        <v>380</v>
      </c>
      <c r="C24" s="17" t="s">
        <v>332</v>
      </c>
      <c r="D24" s="24"/>
      <c r="E24" s="25"/>
      <c r="F24" s="73">
        <v>16361</v>
      </c>
      <c r="G24" s="77"/>
      <c r="H24" s="48"/>
      <c r="I24" s="2"/>
    </row>
    <row r="25" spans="1:9" s="55" customFormat="1" ht="12.75" customHeight="1">
      <c r="A25" s="50"/>
      <c r="B25" s="44" t="s">
        <v>361</v>
      </c>
      <c r="C25" s="45" t="s">
        <v>431</v>
      </c>
      <c r="D25" s="52">
        <v>400000</v>
      </c>
      <c r="E25" s="53">
        <v>400000</v>
      </c>
      <c r="F25" s="79">
        <v>975159</v>
      </c>
      <c r="G25" s="77">
        <f t="shared" si="0"/>
        <v>2.4378975</v>
      </c>
      <c r="H25" s="48">
        <f t="shared" si="1"/>
        <v>0.003522101024193976</v>
      </c>
      <c r="I25" s="2"/>
    </row>
    <row r="26" spans="1:9" s="55" customFormat="1" ht="38.25">
      <c r="A26" s="26"/>
      <c r="B26" s="43">
        <v>2010</v>
      </c>
      <c r="C26" s="45" t="s">
        <v>436</v>
      </c>
      <c r="D26" s="46">
        <v>626153</v>
      </c>
      <c r="E26" s="47">
        <v>639689</v>
      </c>
      <c r="F26" s="78">
        <v>639689</v>
      </c>
      <c r="G26" s="77">
        <f t="shared" si="0"/>
        <v>1</v>
      </c>
      <c r="H26" s="48">
        <f t="shared" si="1"/>
        <v>0.0023104429965427383</v>
      </c>
      <c r="I26" s="2"/>
    </row>
    <row r="27" spans="1:9" s="55" customFormat="1" ht="38.25">
      <c r="A27" s="26"/>
      <c r="B27" s="43">
        <v>2027</v>
      </c>
      <c r="C27" s="45" t="s">
        <v>433</v>
      </c>
      <c r="D27" s="46"/>
      <c r="E27" s="47">
        <v>70000</v>
      </c>
      <c r="F27" s="78">
        <v>63998</v>
      </c>
      <c r="G27" s="77">
        <f t="shared" si="0"/>
        <v>0.9142571428571429</v>
      </c>
      <c r="H27" s="48">
        <f t="shared" si="1"/>
        <v>0.00023114940368326197</v>
      </c>
      <c r="I27" s="2"/>
    </row>
    <row r="28" spans="1:9" ht="38.25">
      <c r="A28" s="26"/>
      <c r="B28" s="43">
        <v>2360</v>
      </c>
      <c r="C28" s="45" t="s">
        <v>362</v>
      </c>
      <c r="D28" s="46">
        <v>18637</v>
      </c>
      <c r="E28" s="47">
        <v>18637</v>
      </c>
      <c r="F28" s="78">
        <v>22204</v>
      </c>
      <c r="G28" s="77">
        <f t="shared" si="0"/>
        <v>1.1913934646134035</v>
      </c>
      <c r="H28" s="48">
        <f t="shared" si="1"/>
        <v>8.01969023935615E-05</v>
      </c>
      <c r="I28" s="2"/>
    </row>
    <row r="29" spans="1:9" ht="25.5">
      <c r="A29" s="12">
        <v>751</v>
      </c>
      <c r="B29" s="12"/>
      <c r="C29" s="13" t="s">
        <v>256</v>
      </c>
      <c r="D29" s="13">
        <f>D30</f>
        <v>20113</v>
      </c>
      <c r="E29" s="14">
        <f>E30</f>
        <v>500398</v>
      </c>
      <c r="F29" s="71">
        <f>F30</f>
        <v>493023</v>
      </c>
      <c r="G29" s="66">
        <f t="shared" si="0"/>
        <v>0.9852617316615974</v>
      </c>
      <c r="H29" s="5">
        <f t="shared" si="1"/>
        <v>0.0017807114667979136</v>
      </c>
      <c r="I29" s="2"/>
    </row>
    <row r="30" spans="1:9" s="1" customFormat="1" ht="38.25">
      <c r="A30" s="26"/>
      <c r="B30" s="43">
        <v>2010</v>
      </c>
      <c r="C30" s="45" t="s">
        <v>436</v>
      </c>
      <c r="D30" s="46">
        <v>20113</v>
      </c>
      <c r="E30" s="47">
        <v>500398</v>
      </c>
      <c r="F30" s="78">
        <v>493023</v>
      </c>
      <c r="G30" s="77">
        <f t="shared" si="0"/>
        <v>0.9852617316615974</v>
      </c>
      <c r="H30" s="48">
        <f t="shared" si="1"/>
        <v>0.0017807114667979136</v>
      </c>
      <c r="I30" s="2"/>
    </row>
    <row r="31" spans="1:9" ht="19.5" customHeight="1">
      <c r="A31" s="12">
        <v>754</v>
      </c>
      <c r="B31" s="56"/>
      <c r="C31" s="13" t="s">
        <v>437</v>
      </c>
      <c r="D31" s="13">
        <f>SUM(D32:D36)</f>
        <v>70000</v>
      </c>
      <c r="E31" s="14">
        <f>SUM(E32:E36)</f>
        <v>70000</v>
      </c>
      <c r="F31" s="71">
        <f>SUM(F32:F36)</f>
        <v>106684</v>
      </c>
      <c r="G31" s="66">
        <f t="shared" si="0"/>
        <v>1.5240571428571428</v>
      </c>
      <c r="H31" s="5">
        <f t="shared" si="1"/>
        <v>0.0003853236504663446</v>
      </c>
      <c r="I31" s="2"/>
    </row>
    <row r="32" spans="1:9" s="1" customFormat="1" ht="12.75">
      <c r="A32" s="26"/>
      <c r="B32" s="51" t="s">
        <v>365</v>
      </c>
      <c r="C32" s="45" t="s">
        <v>438</v>
      </c>
      <c r="D32" s="46">
        <v>60000</v>
      </c>
      <c r="E32" s="47">
        <v>60000</v>
      </c>
      <c r="F32" s="78">
        <v>96259</v>
      </c>
      <c r="G32" s="77">
        <f t="shared" si="0"/>
        <v>1.6043166666666666</v>
      </c>
      <c r="H32" s="48">
        <f t="shared" si="1"/>
        <v>0.00034767040296801644</v>
      </c>
      <c r="I32" s="2"/>
    </row>
    <row r="33" spans="1:9" s="1" customFormat="1" ht="12.75">
      <c r="A33" s="26"/>
      <c r="B33" s="44" t="s">
        <v>355</v>
      </c>
      <c r="C33" s="45" t="s">
        <v>422</v>
      </c>
      <c r="D33" s="46">
        <v>3000</v>
      </c>
      <c r="E33" s="47">
        <v>3000</v>
      </c>
      <c r="F33" s="78">
        <v>2707</v>
      </c>
      <c r="G33" s="77">
        <f t="shared" si="0"/>
        <v>0.9023333333333333</v>
      </c>
      <c r="H33" s="48">
        <f t="shared" si="1"/>
        <v>9.77720297150833E-06</v>
      </c>
      <c r="I33" s="2"/>
    </row>
    <row r="34" spans="1:9" s="1" customFormat="1" ht="12.75">
      <c r="A34" s="26"/>
      <c r="B34" s="23" t="s">
        <v>380</v>
      </c>
      <c r="C34" s="17" t="s">
        <v>332</v>
      </c>
      <c r="D34" s="18"/>
      <c r="E34" s="19"/>
      <c r="F34" s="72">
        <v>643</v>
      </c>
      <c r="G34" s="77"/>
      <c r="H34" s="48"/>
      <c r="I34" s="2"/>
    </row>
    <row r="35" spans="1:9" s="1" customFormat="1" ht="12.75">
      <c r="A35" s="26"/>
      <c r="B35" s="16" t="s">
        <v>361</v>
      </c>
      <c r="C35" s="17" t="s">
        <v>431</v>
      </c>
      <c r="D35" s="18"/>
      <c r="E35" s="19"/>
      <c r="F35" s="72">
        <v>76</v>
      </c>
      <c r="G35" s="77"/>
      <c r="H35" s="48"/>
      <c r="I35" s="2"/>
    </row>
    <row r="36" spans="1:9" s="1" customFormat="1" ht="38.25">
      <c r="A36" s="26"/>
      <c r="B36" s="43">
        <v>2010</v>
      </c>
      <c r="C36" s="45" t="s">
        <v>436</v>
      </c>
      <c r="D36" s="46">
        <v>7000</v>
      </c>
      <c r="E36" s="47">
        <v>7000</v>
      </c>
      <c r="F36" s="78">
        <v>6999</v>
      </c>
      <c r="G36" s="77">
        <f t="shared" si="0"/>
        <v>0.9998571428571429</v>
      </c>
      <c r="H36" s="48">
        <f t="shared" si="1"/>
        <v>2.5279144291683344E-05</v>
      </c>
      <c r="I36" s="2"/>
    </row>
    <row r="37" spans="1:9" s="1" customFormat="1" ht="38.25">
      <c r="A37" s="12">
        <v>756</v>
      </c>
      <c r="B37" s="56"/>
      <c r="C37" s="13" t="s">
        <v>311</v>
      </c>
      <c r="D37" s="13">
        <f>SUM(D38:D54)</f>
        <v>140706111</v>
      </c>
      <c r="E37" s="14">
        <f>SUM(E38:E54)</f>
        <v>142476111</v>
      </c>
      <c r="F37" s="71">
        <f>SUM(F38:F54)</f>
        <v>150261250</v>
      </c>
      <c r="G37" s="66">
        <f aca="true" t="shared" si="2" ref="G37:G72">F37/E37</f>
        <v>1.054641714638042</v>
      </c>
      <c r="H37" s="5">
        <f t="shared" si="1"/>
        <v>0.5427169338760829</v>
      </c>
      <c r="I37" s="2"/>
    </row>
    <row r="38" spans="1:9" s="1" customFormat="1" ht="12.75">
      <c r="A38" s="50"/>
      <c r="B38" s="44" t="s">
        <v>366</v>
      </c>
      <c r="C38" s="54" t="s">
        <v>333</v>
      </c>
      <c r="D38" s="63">
        <v>68932611</v>
      </c>
      <c r="E38" s="76">
        <v>69394243</v>
      </c>
      <c r="F38" s="79">
        <v>71958717</v>
      </c>
      <c r="G38" s="77">
        <f t="shared" si="2"/>
        <v>1.036955140500632</v>
      </c>
      <c r="H38" s="48">
        <f t="shared" si="1"/>
        <v>0.2599020988837558</v>
      </c>
      <c r="I38" s="2"/>
    </row>
    <row r="39" spans="1:9" s="1" customFormat="1" ht="12.75">
      <c r="A39" s="50"/>
      <c r="B39" s="44" t="s">
        <v>367</v>
      </c>
      <c r="C39" s="54" t="s">
        <v>334</v>
      </c>
      <c r="D39" s="63">
        <v>5500000</v>
      </c>
      <c r="E39" s="76">
        <v>5500000</v>
      </c>
      <c r="F39" s="79">
        <v>8787824</v>
      </c>
      <c r="G39" s="77">
        <f t="shared" si="2"/>
        <v>1.5977861818181818</v>
      </c>
      <c r="H39" s="48">
        <f t="shared" si="1"/>
        <v>0.031740058709232445</v>
      </c>
      <c r="I39" s="2"/>
    </row>
    <row r="40" spans="1:9" s="1" customFormat="1" ht="12.75">
      <c r="A40" s="50"/>
      <c r="B40" s="51" t="s">
        <v>368</v>
      </c>
      <c r="C40" s="45" t="s">
        <v>440</v>
      </c>
      <c r="D40" s="52">
        <v>54000000</v>
      </c>
      <c r="E40" s="53">
        <v>54000000</v>
      </c>
      <c r="F40" s="79">
        <v>53014489</v>
      </c>
      <c r="G40" s="77">
        <f t="shared" si="2"/>
        <v>0.9817497962962963</v>
      </c>
      <c r="H40" s="48">
        <f t="shared" si="1"/>
        <v>0.19147891369922265</v>
      </c>
      <c r="I40" s="2"/>
    </row>
    <row r="41" spans="1:9" s="1" customFormat="1" ht="12.75">
      <c r="A41" s="50"/>
      <c r="B41" s="51" t="s">
        <v>369</v>
      </c>
      <c r="C41" s="45" t="s">
        <v>441</v>
      </c>
      <c r="D41" s="52">
        <v>250000</v>
      </c>
      <c r="E41" s="53">
        <v>250000</v>
      </c>
      <c r="F41" s="79">
        <v>271702</v>
      </c>
      <c r="G41" s="77">
        <f t="shared" si="2"/>
        <v>1.086808</v>
      </c>
      <c r="H41" s="48">
        <f t="shared" si="1"/>
        <v>0.000981339343097435</v>
      </c>
      <c r="I41" s="2"/>
    </row>
    <row r="42" spans="1:9" ht="12.75">
      <c r="A42" s="26"/>
      <c r="B42" s="51" t="s">
        <v>370</v>
      </c>
      <c r="C42" s="45" t="s">
        <v>442</v>
      </c>
      <c r="D42" s="46">
        <v>6500</v>
      </c>
      <c r="E42" s="47">
        <v>6500</v>
      </c>
      <c r="F42" s="78">
        <v>7209</v>
      </c>
      <c r="G42" s="77">
        <f t="shared" si="2"/>
        <v>1.109076923076923</v>
      </c>
      <c r="H42" s="48">
        <f t="shared" si="1"/>
        <v>2.6037626975102903E-05</v>
      </c>
      <c r="I42" s="2"/>
    </row>
    <row r="43" spans="1:9" ht="12.75">
      <c r="A43" s="26"/>
      <c r="B43" s="51" t="s">
        <v>371</v>
      </c>
      <c r="C43" s="45" t="s">
        <v>443</v>
      </c>
      <c r="D43" s="46">
        <v>2500000</v>
      </c>
      <c r="E43" s="47">
        <v>2500000</v>
      </c>
      <c r="F43" s="78">
        <v>2224981</v>
      </c>
      <c r="G43" s="77">
        <f t="shared" si="2"/>
        <v>0.8899924</v>
      </c>
      <c r="H43" s="48">
        <f t="shared" si="1"/>
        <v>0.008036235997321603</v>
      </c>
      <c r="I43" s="2"/>
    </row>
    <row r="44" spans="1:9" s="1" customFormat="1" ht="25.5">
      <c r="A44" s="26"/>
      <c r="B44" s="51" t="s">
        <v>372</v>
      </c>
      <c r="C44" s="45" t="s">
        <v>288</v>
      </c>
      <c r="D44" s="46">
        <v>350000</v>
      </c>
      <c r="E44" s="47">
        <v>350000</v>
      </c>
      <c r="F44" s="78">
        <v>334949</v>
      </c>
      <c r="G44" s="77">
        <f t="shared" si="2"/>
        <v>0.9569971428571429</v>
      </c>
      <c r="H44" s="48">
        <f t="shared" si="1"/>
        <v>0.0012097762682318966</v>
      </c>
      <c r="I44" s="2"/>
    </row>
    <row r="45" spans="1:9" ht="12.75">
      <c r="A45" s="26"/>
      <c r="B45" s="51" t="s">
        <v>373</v>
      </c>
      <c r="C45" s="45" t="s">
        <v>444</v>
      </c>
      <c r="D45" s="46">
        <v>700000</v>
      </c>
      <c r="E45" s="47">
        <v>700000</v>
      </c>
      <c r="F45" s="78">
        <v>1105611</v>
      </c>
      <c r="G45" s="77">
        <f t="shared" si="2"/>
        <v>1.5794442857142856</v>
      </c>
      <c r="H45" s="48">
        <f aca="true" t="shared" si="3" ref="H45:H84">F45/$F$117</f>
        <v>0.0039932704671342065</v>
      </c>
      <c r="I45" s="2"/>
    </row>
    <row r="46" spans="1:9" ht="12.75">
      <c r="A46" s="26"/>
      <c r="B46" s="51" t="s">
        <v>374</v>
      </c>
      <c r="C46" s="45" t="s">
        <v>445</v>
      </c>
      <c r="D46" s="46">
        <v>17000</v>
      </c>
      <c r="E46" s="47">
        <v>17000</v>
      </c>
      <c r="F46" s="78">
        <v>17618</v>
      </c>
      <c r="G46" s="77">
        <f t="shared" si="2"/>
        <v>1.0363529411764707</v>
      </c>
      <c r="H46" s="48">
        <f t="shared" si="3"/>
        <v>6.36330853165991E-05</v>
      </c>
      <c r="I46" s="2"/>
    </row>
    <row r="47" spans="1:9" s="1" customFormat="1" ht="12.75">
      <c r="A47" s="26"/>
      <c r="B47" s="51" t="s">
        <v>375</v>
      </c>
      <c r="C47" s="45" t="s">
        <v>446</v>
      </c>
      <c r="D47" s="46">
        <v>4000000</v>
      </c>
      <c r="E47" s="47">
        <v>4000000</v>
      </c>
      <c r="F47" s="78">
        <v>4319831</v>
      </c>
      <c r="G47" s="77">
        <f t="shared" si="2"/>
        <v>1.07995775</v>
      </c>
      <c r="H47" s="48">
        <f t="shared" si="3"/>
        <v>0.015602461946661915</v>
      </c>
      <c r="I47" s="2"/>
    </row>
    <row r="48" spans="1:9" s="58" customFormat="1" ht="12.75">
      <c r="A48" s="26"/>
      <c r="B48" s="51" t="s">
        <v>376</v>
      </c>
      <c r="C48" s="45" t="s">
        <v>447</v>
      </c>
      <c r="D48" s="46">
        <v>1100000</v>
      </c>
      <c r="E48" s="47">
        <v>1100000</v>
      </c>
      <c r="F48" s="78">
        <v>1556432</v>
      </c>
      <c r="G48" s="77">
        <f t="shared" si="2"/>
        <v>1.4149381818181819</v>
      </c>
      <c r="H48" s="48">
        <f t="shared" si="3"/>
        <v>0.005621555809143205</v>
      </c>
      <c r="I48" s="57"/>
    </row>
    <row r="49" spans="1:9" s="58" customFormat="1" ht="12.75">
      <c r="A49" s="26"/>
      <c r="B49" s="51" t="s">
        <v>335</v>
      </c>
      <c r="C49" s="45" t="s">
        <v>336</v>
      </c>
      <c r="D49" s="46">
        <v>150000</v>
      </c>
      <c r="E49" s="47">
        <v>150000</v>
      </c>
      <c r="F49" s="78">
        <v>4308</v>
      </c>
      <c r="G49" s="77">
        <f t="shared" si="2"/>
        <v>0.02872</v>
      </c>
      <c r="H49" s="48">
        <f t="shared" si="3"/>
        <v>1.555973047700698E-05</v>
      </c>
      <c r="I49" s="57"/>
    </row>
    <row r="50" spans="1:9" s="58" customFormat="1" ht="12.75">
      <c r="A50" s="26"/>
      <c r="B50" s="51" t="s">
        <v>377</v>
      </c>
      <c r="C50" s="45" t="s">
        <v>448</v>
      </c>
      <c r="D50" s="46">
        <v>150000</v>
      </c>
      <c r="E50" s="47">
        <v>150000</v>
      </c>
      <c r="F50" s="78">
        <v>204742</v>
      </c>
      <c r="G50" s="77">
        <f t="shared" si="2"/>
        <v>1.3649466666666668</v>
      </c>
      <c r="H50" s="48">
        <f t="shared" si="3"/>
        <v>0.0007394917217556552</v>
      </c>
      <c r="I50" s="2"/>
    </row>
    <row r="51" spans="1:9" s="58" customFormat="1" ht="12.75">
      <c r="A51" s="26"/>
      <c r="B51" s="51" t="s">
        <v>378</v>
      </c>
      <c r="C51" s="45" t="s">
        <v>40</v>
      </c>
      <c r="D51" s="46">
        <v>2600000</v>
      </c>
      <c r="E51" s="47">
        <v>2600000</v>
      </c>
      <c r="F51" s="78">
        <v>4794073</v>
      </c>
      <c r="G51" s="77">
        <f t="shared" si="2"/>
        <v>1.8438742307692308</v>
      </c>
      <c r="H51" s="48">
        <f t="shared" si="3"/>
        <v>0.01731533977880601</v>
      </c>
      <c r="I51" s="2"/>
    </row>
    <row r="52" spans="1:9" s="58" customFormat="1" ht="12.75">
      <c r="A52" s="26"/>
      <c r="B52" s="51" t="s">
        <v>379</v>
      </c>
      <c r="C52" s="45" t="s">
        <v>478</v>
      </c>
      <c r="D52" s="46"/>
      <c r="E52" s="47">
        <v>1308368</v>
      </c>
      <c r="F52" s="78">
        <v>1308368</v>
      </c>
      <c r="G52" s="77">
        <f t="shared" si="2"/>
        <v>1</v>
      </c>
      <c r="H52" s="48">
        <f t="shared" si="3"/>
        <v>0.004725592721620396</v>
      </c>
      <c r="I52" s="2"/>
    </row>
    <row r="53" spans="1:9" s="58" customFormat="1" ht="12.75">
      <c r="A53" s="26"/>
      <c r="B53" s="23" t="s">
        <v>604</v>
      </c>
      <c r="C53" s="17" t="s">
        <v>605</v>
      </c>
      <c r="D53" s="18"/>
      <c r="E53" s="19"/>
      <c r="F53" s="72">
        <v>1356</v>
      </c>
      <c r="G53" s="77"/>
      <c r="H53" s="48"/>
      <c r="I53" s="2"/>
    </row>
    <row r="54" spans="1:9" s="1" customFormat="1" ht="12.75">
      <c r="A54" s="26"/>
      <c r="B54" s="51" t="s">
        <v>360</v>
      </c>
      <c r="C54" s="45" t="s">
        <v>449</v>
      </c>
      <c r="D54" s="46">
        <v>450000</v>
      </c>
      <c r="E54" s="47">
        <v>450000</v>
      </c>
      <c r="F54" s="78">
        <v>349040</v>
      </c>
      <c r="G54" s="77">
        <f t="shared" si="2"/>
        <v>0.7756444444444445</v>
      </c>
      <c r="H54" s="48">
        <f t="shared" si="3"/>
        <v>0.0012606704562893492</v>
      </c>
      <c r="I54" s="2"/>
    </row>
    <row r="55" spans="1:9" s="1" customFormat="1" ht="25.5">
      <c r="A55" s="26"/>
      <c r="B55" s="23">
        <v>2440</v>
      </c>
      <c r="C55" s="17" t="s">
        <v>337</v>
      </c>
      <c r="D55" s="18"/>
      <c r="E55" s="19">
        <v>550695</v>
      </c>
      <c r="F55" s="72">
        <v>781523</v>
      </c>
      <c r="G55" s="77">
        <f t="shared" si="2"/>
        <v>1.419157609929271</v>
      </c>
      <c r="H55" s="48"/>
      <c r="I55" s="2"/>
    </row>
    <row r="56" spans="1:9" s="1" customFormat="1" ht="19.5" customHeight="1">
      <c r="A56" s="12">
        <v>758</v>
      </c>
      <c r="B56" s="56"/>
      <c r="C56" s="13" t="s">
        <v>450</v>
      </c>
      <c r="D56" s="13">
        <f>SUM(D57:D58)</f>
        <v>38317360</v>
      </c>
      <c r="E56" s="14">
        <f>SUM(E57:E58)</f>
        <v>38057512</v>
      </c>
      <c r="F56" s="71">
        <f>SUM(F57:F58)</f>
        <v>38949834</v>
      </c>
      <c r="G56" s="66">
        <f t="shared" si="2"/>
        <v>1.0234466719737223</v>
      </c>
      <c r="H56" s="5">
        <f t="shared" si="3"/>
        <v>0.1406798791003163</v>
      </c>
      <c r="I56" s="2"/>
    </row>
    <row r="57" spans="1:9" s="1" customFormat="1" ht="12.75">
      <c r="A57" s="26"/>
      <c r="B57" s="51" t="s">
        <v>380</v>
      </c>
      <c r="C57" s="45" t="s">
        <v>451</v>
      </c>
      <c r="D57" s="3">
        <v>250000</v>
      </c>
      <c r="E57" s="4">
        <v>1250000</v>
      </c>
      <c r="F57" s="78">
        <v>2142322</v>
      </c>
      <c r="G57" s="77">
        <f t="shared" si="2"/>
        <v>1.7138576</v>
      </c>
      <c r="H57" s="48">
        <f t="shared" si="3"/>
        <v>0.007737686377660757</v>
      </c>
      <c r="I57" s="2"/>
    </row>
    <row r="58" spans="1:9" s="1" customFormat="1" ht="12.75">
      <c r="A58" s="26"/>
      <c r="B58" s="43">
        <v>2920</v>
      </c>
      <c r="C58" s="45" t="s">
        <v>452</v>
      </c>
      <c r="D58" s="3">
        <v>38067360</v>
      </c>
      <c r="E58" s="4">
        <v>36807512</v>
      </c>
      <c r="F58" s="78">
        <v>36807512</v>
      </c>
      <c r="G58" s="77">
        <f t="shared" si="2"/>
        <v>1</v>
      </c>
      <c r="H58" s="48">
        <f t="shared" si="3"/>
        <v>0.13294219272265553</v>
      </c>
      <c r="I58" s="2"/>
    </row>
    <row r="59" spans="1:9" s="1" customFormat="1" ht="19.5" customHeight="1">
      <c r="A59" s="12">
        <v>801</v>
      </c>
      <c r="B59" s="56"/>
      <c r="C59" s="13" t="s">
        <v>461</v>
      </c>
      <c r="D59" s="13">
        <f>SUM(D60:D68)</f>
        <v>172400</v>
      </c>
      <c r="E59" s="14">
        <f>SUM(E60:E68)</f>
        <v>572647</v>
      </c>
      <c r="F59" s="71">
        <f>SUM(F60:F68)</f>
        <v>508281</v>
      </c>
      <c r="G59" s="66">
        <f t="shared" si="2"/>
        <v>0.8875991666768532</v>
      </c>
      <c r="H59" s="5">
        <f t="shared" si="3"/>
        <v>0.0018358206514817975</v>
      </c>
      <c r="I59" s="2"/>
    </row>
    <row r="60" spans="1:9" s="1" customFormat="1" ht="12.75" customHeight="1">
      <c r="A60" s="206"/>
      <c r="B60" s="23" t="s">
        <v>383</v>
      </c>
      <c r="C60" s="17" t="s">
        <v>455</v>
      </c>
      <c r="D60" s="207"/>
      <c r="E60" s="208"/>
      <c r="F60" s="79">
        <v>45438</v>
      </c>
      <c r="G60" s="209"/>
      <c r="H60" s="210"/>
      <c r="I60" s="2"/>
    </row>
    <row r="61" spans="1:9" s="1" customFormat="1" ht="12.75" customHeight="1">
      <c r="A61" s="206"/>
      <c r="B61" s="16" t="s">
        <v>602</v>
      </c>
      <c r="C61" s="17" t="s">
        <v>603</v>
      </c>
      <c r="D61" s="207"/>
      <c r="E61" s="208"/>
      <c r="F61" s="79">
        <v>43</v>
      </c>
      <c r="G61" s="209"/>
      <c r="H61" s="210"/>
      <c r="I61" s="2"/>
    </row>
    <row r="62" spans="1:9" s="1" customFormat="1" ht="12.75" customHeight="1">
      <c r="A62" s="206"/>
      <c r="B62" s="23" t="s">
        <v>380</v>
      </c>
      <c r="C62" s="17" t="s">
        <v>332</v>
      </c>
      <c r="D62" s="207"/>
      <c r="E62" s="208"/>
      <c r="F62" s="79">
        <v>3610</v>
      </c>
      <c r="G62" s="209"/>
      <c r="H62" s="210"/>
      <c r="I62" s="2"/>
    </row>
    <row r="63" spans="1:9" s="1" customFormat="1" ht="12.75" customHeight="1">
      <c r="A63" s="206"/>
      <c r="B63" s="16" t="s">
        <v>361</v>
      </c>
      <c r="C63" s="17" t="s">
        <v>431</v>
      </c>
      <c r="D63" s="207"/>
      <c r="E63" s="208"/>
      <c r="F63" s="79">
        <v>3868</v>
      </c>
      <c r="G63" s="209"/>
      <c r="H63" s="210"/>
      <c r="I63" s="2"/>
    </row>
    <row r="64" spans="1:9" s="1" customFormat="1" ht="25.5">
      <c r="A64" s="43"/>
      <c r="B64" s="43">
        <v>2030</v>
      </c>
      <c r="C64" s="45" t="s">
        <v>462</v>
      </c>
      <c r="D64" s="46"/>
      <c r="E64" s="47">
        <v>39572</v>
      </c>
      <c r="F64" s="78">
        <v>15665</v>
      </c>
      <c r="G64" s="77">
        <f t="shared" si="2"/>
        <v>0.39586070959264125</v>
      </c>
      <c r="H64" s="48">
        <f t="shared" si="3"/>
        <v>5.65791963607972E-05</v>
      </c>
      <c r="I64" s="2"/>
    </row>
    <row r="65" spans="1:9" s="1" customFormat="1" ht="38.25">
      <c r="A65" s="26"/>
      <c r="B65" s="43">
        <v>2310</v>
      </c>
      <c r="C65" s="45" t="s">
        <v>364</v>
      </c>
      <c r="D65" s="46">
        <v>172400</v>
      </c>
      <c r="E65" s="47">
        <v>172400</v>
      </c>
      <c r="F65" s="78">
        <v>184313</v>
      </c>
      <c r="G65" s="77">
        <f t="shared" si="2"/>
        <v>1.0691009280742458</v>
      </c>
      <c r="H65" s="48">
        <f t="shared" si="3"/>
        <v>0.00066570580394814</v>
      </c>
      <c r="I65" s="2"/>
    </row>
    <row r="66" spans="1:9" s="1" customFormat="1" ht="38.25">
      <c r="A66" s="26"/>
      <c r="B66" s="43">
        <v>2707</v>
      </c>
      <c r="C66" s="45" t="s">
        <v>479</v>
      </c>
      <c r="D66" s="46"/>
      <c r="E66" s="47">
        <v>177922</v>
      </c>
      <c r="F66" s="78">
        <v>177922</v>
      </c>
      <c r="G66" s="77">
        <f t="shared" si="2"/>
        <v>1</v>
      </c>
      <c r="H66" s="48">
        <f t="shared" si="3"/>
        <v>0.0006426226476160714</v>
      </c>
      <c r="I66" s="2"/>
    </row>
    <row r="67" spans="1:9" s="1" customFormat="1" ht="38.25">
      <c r="A67" s="26"/>
      <c r="B67" s="43">
        <v>6290</v>
      </c>
      <c r="C67" s="45" t="s">
        <v>479</v>
      </c>
      <c r="D67" s="46"/>
      <c r="E67" s="47">
        <v>27426</v>
      </c>
      <c r="F67" s="78">
        <v>27426</v>
      </c>
      <c r="G67" s="77">
        <f t="shared" si="2"/>
        <v>1</v>
      </c>
      <c r="H67" s="48">
        <f t="shared" si="3"/>
        <v>9.905783845459457E-05</v>
      </c>
      <c r="I67" s="2"/>
    </row>
    <row r="68" spans="1:9" s="1" customFormat="1" ht="25.5">
      <c r="A68" s="26"/>
      <c r="B68" s="43">
        <v>6339</v>
      </c>
      <c r="C68" s="45" t="s">
        <v>388</v>
      </c>
      <c r="D68" s="46"/>
      <c r="E68" s="47">
        <v>155327</v>
      </c>
      <c r="F68" s="78">
        <v>49996</v>
      </c>
      <c r="G68" s="77">
        <f t="shared" si="2"/>
        <v>0.32187578463499583</v>
      </c>
      <c r="H68" s="48">
        <f t="shared" si="3"/>
        <v>0.0001805766678106873</v>
      </c>
      <c r="I68" s="2"/>
    </row>
    <row r="69" spans="1:9" s="1" customFormat="1" ht="19.5" customHeight="1">
      <c r="A69" s="12">
        <v>803</v>
      </c>
      <c r="B69" s="56"/>
      <c r="C69" s="13" t="s">
        <v>338</v>
      </c>
      <c r="D69" s="13">
        <f>SUM(D70:D72)</f>
        <v>0</v>
      </c>
      <c r="E69" s="14">
        <f>SUM(E70:E72)</f>
        <v>4368</v>
      </c>
      <c r="F69" s="71">
        <f>SUM(F70:F72)</f>
        <v>4458</v>
      </c>
      <c r="G69" s="66">
        <f t="shared" si="2"/>
        <v>1.0206043956043955</v>
      </c>
      <c r="H69" s="5">
        <f t="shared" si="3"/>
        <v>1.6101503822306663E-05</v>
      </c>
      <c r="I69" s="2"/>
    </row>
    <row r="70" spans="1:9" s="1" customFormat="1" ht="12.75" customHeight="1">
      <c r="A70" s="206"/>
      <c r="B70" s="23" t="s">
        <v>380</v>
      </c>
      <c r="C70" s="17" t="s">
        <v>451</v>
      </c>
      <c r="D70" s="207"/>
      <c r="E70" s="208"/>
      <c r="F70" s="79">
        <v>90</v>
      </c>
      <c r="G70" s="209"/>
      <c r="H70" s="210"/>
      <c r="I70" s="2"/>
    </row>
    <row r="71" spans="1:9" s="1" customFormat="1" ht="51">
      <c r="A71" s="43"/>
      <c r="B71" s="43">
        <v>2888</v>
      </c>
      <c r="C71" s="45" t="s">
        <v>339</v>
      </c>
      <c r="D71" s="46"/>
      <c r="E71" s="47">
        <v>3276</v>
      </c>
      <c r="F71" s="78">
        <v>3276</v>
      </c>
      <c r="G71" s="77">
        <f t="shared" si="2"/>
        <v>1</v>
      </c>
      <c r="H71" s="48">
        <f t="shared" si="3"/>
        <v>1.1832329861345139E-05</v>
      </c>
      <c r="I71" s="2"/>
    </row>
    <row r="72" spans="1:9" s="1" customFormat="1" ht="51">
      <c r="A72" s="26"/>
      <c r="B72" s="43">
        <v>2889</v>
      </c>
      <c r="C72" s="45" t="s">
        <v>339</v>
      </c>
      <c r="D72" s="46"/>
      <c r="E72" s="47">
        <v>1092</v>
      </c>
      <c r="F72" s="78">
        <v>1092</v>
      </c>
      <c r="G72" s="77">
        <f t="shared" si="2"/>
        <v>1</v>
      </c>
      <c r="H72" s="48">
        <f t="shared" si="3"/>
        <v>3.944109953781713E-06</v>
      </c>
      <c r="I72" s="2"/>
    </row>
    <row r="73" spans="1:9" s="1" customFormat="1" ht="19.5" customHeight="1">
      <c r="A73" s="12">
        <v>851</v>
      </c>
      <c r="B73" s="56"/>
      <c r="C73" s="13" t="s">
        <v>453</v>
      </c>
      <c r="D73" s="13">
        <f>SUM(D74:D77)</f>
        <v>2500000</v>
      </c>
      <c r="E73" s="14">
        <f>SUM(E74:E77)</f>
        <v>2595347</v>
      </c>
      <c r="F73" s="71">
        <f>SUM(F74:F77)</f>
        <v>2643132</v>
      </c>
      <c r="G73" s="66">
        <f aca="true" t="shared" si="4" ref="G73:G103">F73/E73</f>
        <v>1.0184117961875618</v>
      </c>
      <c r="H73" s="5">
        <f t="shared" si="3"/>
        <v>0.00954652310472433</v>
      </c>
      <c r="I73" s="2"/>
    </row>
    <row r="74" spans="1:9" s="1" customFormat="1" ht="12.75">
      <c r="A74" s="26"/>
      <c r="B74" s="51" t="s">
        <v>381</v>
      </c>
      <c r="C74" s="45" t="s">
        <v>454</v>
      </c>
      <c r="D74" s="46">
        <v>2500000</v>
      </c>
      <c r="E74" s="47">
        <v>2500000</v>
      </c>
      <c r="F74" s="78">
        <v>2553997</v>
      </c>
      <c r="G74" s="77">
        <f t="shared" si="4"/>
        <v>1.0215988</v>
      </c>
      <c r="H74" s="48">
        <f t="shared" si="3"/>
        <v>0.009224583323835746</v>
      </c>
      <c r="I74" s="2"/>
    </row>
    <row r="75" spans="1:9" s="1" customFormat="1" ht="51">
      <c r="A75" s="26"/>
      <c r="B75" s="23" t="s">
        <v>357</v>
      </c>
      <c r="C75" s="17" t="s">
        <v>476</v>
      </c>
      <c r="D75" s="18"/>
      <c r="E75" s="19"/>
      <c r="F75" s="72">
        <v>6089</v>
      </c>
      <c r="G75" s="77"/>
      <c r="H75" s="48"/>
      <c r="I75" s="2"/>
    </row>
    <row r="76" spans="1:9" s="1" customFormat="1" ht="38.25">
      <c r="A76" s="26"/>
      <c r="B76" s="51">
        <v>2010</v>
      </c>
      <c r="C76" s="45" t="s">
        <v>436</v>
      </c>
      <c r="D76" s="46"/>
      <c r="E76" s="47">
        <v>1750</v>
      </c>
      <c r="F76" s="78">
        <v>1749</v>
      </c>
      <c r="G76" s="77">
        <f t="shared" si="4"/>
        <v>0.9994285714285714</v>
      </c>
      <c r="H76" s="48">
        <f t="shared" si="3"/>
        <v>6.317077206194337E-06</v>
      </c>
      <c r="I76" s="2"/>
    </row>
    <row r="77" spans="1:9" s="1" customFormat="1" ht="25.5">
      <c r="A77" s="26"/>
      <c r="B77" s="43">
        <v>6339</v>
      </c>
      <c r="C77" s="45" t="s">
        <v>388</v>
      </c>
      <c r="D77" s="46"/>
      <c r="E77" s="47">
        <v>93597</v>
      </c>
      <c r="F77" s="78">
        <v>81297</v>
      </c>
      <c r="G77" s="77">
        <f t="shared" si="4"/>
        <v>0.8685855315875509</v>
      </c>
      <c r="H77" s="48">
        <f t="shared" si="3"/>
        <v>0.00029363031768552374</v>
      </c>
      <c r="I77" s="2"/>
    </row>
    <row r="78" spans="1:9" s="1" customFormat="1" ht="19.5" customHeight="1">
      <c r="A78" s="12">
        <v>852</v>
      </c>
      <c r="B78" s="56"/>
      <c r="C78" s="13" t="s">
        <v>382</v>
      </c>
      <c r="D78" s="13">
        <f>SUM(D79:D84)</f>
        <v>25276800</v>
      </c>
      <c r="E78" s="14">
        <f>SUM(E79:E84)</f>
        <v>19201011</v>
      </c>
      <c r="F78" s="71">
        <f>SUM(F79:F84)</f>
        <v>18067836</v>
      </c>
      <c r="G78" s="66">
        <f t="shared" si="4"/>
        <v>0.9409835763335587</v>
      </c>
      <c r="H78" s="5">
        <f t="shared" si="3"/>
        <v>0.06525781301364064</v>
      </c>
      <c r="I78" s="2"/>
    </row>
    <row r="79" spans="1:9" s="1" customFormat="1" ht="12.75">
      <c r="A79" s="26"/>
      <c r="B79" s="51" t="s">
        <v>383</v>
      </c>
      <c r="C79" s="45" t="s">
        <v>455</v>
      </c>
      <c r="D79" s="46">
        <v>315400</v>
      </c>
      <c r="E79" s="4">
        <v>315400</v>
      </c>
      <c r="F79" s="78">
        <v>316113</v>
      </c>
      <c r="G79" s="77">
        <f t="shared" si="4"/>
        <v>1.002260621433101</v>
      </c>
      <c r="H79" s="48">
        <f t="shared" si="3"/>
        <v>0.001141743983351464</v>
      </c>
      <c r="I79" s="2"/>
    </row>
    <row r="80" spans="1:9" s="1" customFormat="1" ht="12.75">
      <c r="A80" s="43"/>
      <c r="B80" s="51" t="s">
        <v>380</v>
      </c>
      <c r="C80" s="45" t="s">
        <v>451</v>
      </c>
      <c r="D80" s="46">
        <v>18200</v>
      </c>
      <c r="E80" s="4">
        <v>18200</v>
      </c>
      <c r="F80" s="78">
        <v>11321</v>
      </c>
      <c r="G80" s="77">
        <f t="shared" si="4"/>
        <v>0.6220329670329671</v>
      </c>
      <c r="H80" s="48">
        <f t="shared" si="3"/>
        <v>4.088944028091829E-05</v>
      </c>
      <c r="I80" s="2"/>
    </row>
    <row r="81" spans="1:9" s="58" customFormat="1" ht="12.75">
      <c r="A81" s="43"/>
      <c r="B81" s="44" t="s">
        <v>361</v>
      </c>
      <c r="C81" s="45" t="s">
        <v>431</v>
      </c>
      <c r="D81" s="46">
        <v>163200</v>
      </c>
      <c r="E81" s="47">
        <v>163200</v>
      </c>
      <c r="F81" s="78">
        <v>178736</v>
      </c>
      <c r="G81" s="77">
        <f t="shared" si="4"/>
        <v>1.0951960784313726</v>
      </c>
      <c r="H81" s="48">
        <f t="shared" si="3"/>
        <v>0.0006455626709698977</v>
      </c>
      <c r="I81" s="2"/>
    </row>
    <row r="82" spans="1:9" s="58" customFormat="1" ht="38.25">
      <c r="A82" s="43"/>
      <c r="B82" s="43">
        <v>2010</v>
      </c>
      <c r="C82" s="45" t="s">
        <v>436</v>
      </c>
      <c r="D82" s="46">
        <v>22715000</v>
      </c>
      <c r="E82" s="47">
        <v>16242990</v>
      </c>
      <c r="F82" s="78">
        <v>15152957</v>
      </c>
      <c r="G82" s="77">
        <f t="shared" si="4"/>
        <v>0.9328920968368508</v>
      </c>
      <c r="H82" s="48">
        <f t="shared" si="3"/>
        <v>0.05472978803381528</v>
      </c>
      <c r="I82" s="2"/>
    </row>
    <row r="83" spans="1:9" s="1" customFormat="1" ht="25.5">
      <c r="A83" s="43"/>
      <c r="B83" s="43">
        <v>2030</v>
      </c>
      <c r="C83" s="45" t="s">
        <v>462</v>
      </c>
      <c r="D83" s="46">
        <v>2065000</v>
      </c>
      <c r="E83" s="47">
        <v>2454000</v>
      </c>
      <c r="F83" s="78">
        <v>2401488</v>
      </c>
      <c r="G83" s="77">
        <f t="shared" si="4"/>
        <v>0.978601466992665</v>
      </c>
      <c r="H83" s="48">
        <f t="shared" si="3"/>
        <v>0.008673747916380347</v>
      </c>
      <c r="I83" s="2"/>
    </row>
    <row r="84" spans="1:9" s="1" customFormat="1" ht="38.25">
      <c r="A84" s="26"/>
      <c r="B84" s="43">
        <v>6310</v>
      </c>
      <c r="C84" s="45" t="s">
        <v>341</v>
      </c>
      <c r="D84" s="46"/>
      <c r="E84" s="47">
        <v>7221</v>
      </c>
      <c r="F84" s="78">
        <v>7221</v>
      </c>
      <c r="G84" s="77">
        <f t="shared" si="4"/>
        <v>1</v>
      </c>
      <c r="H84" s="48">
        <f t="shared" si="3"/>
        <v>2.6080968842726878E-05</v>
      </c>
      <c r="I84" s="2"/>
    </row>
    <row r="85" spans="1:9" s="58" customFormat="1" ht="19.5" customHeight="1">
      <c r="A85" s="12">
        <v>853</v>
      </c>
      <c r="B85" s="56"/>
      <c r="C85" s="13" t="s">
        <v>320</v>
      </c>
      <c r="D85" s="13">
        <f>SUM(D86:D87)</f>
        <v>484900</v>
      </c>
      <c r="E85" s="14">
        <f>SUM(E86:E87)</f>
        <v>484900</v>
      </c>
      <c r="F85" s="71">
        <f>SUM(F86:F87)</f>
        <v>502235</v>
      </c>
      <c r="G85" s="66">
        <f t="shared" si="4"/>
        <v>1.0357496391008456</v>
      </c>
      <c r="H85" s="5">
        <f aca="true" t="shared" si="5" ref="H85:H117">F85/$F$117</f>
        <v>0.0018139835738439183</v>
      </c>
      <c r="I85" s="2"/>
    </row>
    <row r="86" spans="1:9" s="58" customFormat="1" ht="12.75">
      <c r="A86" s="26"/>
      <c r="B86" s="51" t="s">
        <v>383</v>
      </c>
      <c r="C86" s="45" t="s">
        <v>455</v>
      </c>
      <c r="D86" s="46">
        <v>484500</v>
      </c>
      <c r="E86" s="47">
        <v>484500</v>
      </c>
      <c r="F86" s="78">
        <v>502235</v>
      </c>
      <c r="G86" s="77">
        <f t="shared" si="4"/>
        <v>1.0366047471620228</v>
      </c>
      <c r="H86" s="48">
        <f t="shared" si="5"/>
        <v>0.0018139835738439183</v>
      </c>
      <c r="I86" s="2"/>
    </row>
    <row r="87" spans="1:9" s="1" customFormat="1" ht="12.75">
      <c r="A87" s="26"/>
      <c r="B87" s="44" t="s">
        <v>361</v>
      </c>
      <c r="C87" s="45" t="s">
        <v>431</v>
      </c>
      <c r="D87" s="46">
        <v>400</v>
      </c>
      <c r="E87" s="47">
        <v>400</v>
      </c>
      <c r="F87" s="78">
        <v>0</v>
      </c>
      <c r="G87" s="77">
        <f t="shared" si="4"/>
        <v>0</v>
      </c>
      <c r="H87" s="48">
        <f t="shared" si="5"/>
        <v>0</v>
      </c>
      <c r="I87" s="2"/>
    </row>
    <row r="88" spans="1:9" s="1" customFormat="1" ht="19.5" customHeight="1">
      <c r="A88" s="12">
        <v>854</v>
      </c>
      <c r="B88" s="56"/>
      <c r="C88" s="13" t="s">
        <v>463</v>
      </c>
      <c r="D88" s="13">
        <f>SUM(D89:D92)</f>
        <v>0</v>
      </c>
      <c r="E88" s="14">
        <f>SUM(E89:E92)</f>
        <v>1080882</v>
      </c>
      <c r="F88" s="71">
        <f>SUM(F89:F92)</f>
        <v>1077001</v>
      </c>
      <c r="G88" s="66">
        <f t="shared" si="4"/>
        <v>0.9964094137935501</v>
      </c>
      <c r="H88" s="5">
        <f t="shared" si="5"/>
        <v>0.0038899362310740467</v>
      </c>
      <c r="I88" s="2"/>
    </row>
    <row r="89" spans="1:9" s="212" customFormat="1" ht="12.75" customHeight="1">
      <c r="A89" s="206"/>
      <c r="B89" s="23" t="s">
        <v>380</v>
      </c>
      <c r="C89" s="17" t="s">
        <v>451</v>
      </c>
      <c r="D89" s="207"/>
      <c r="E89" s="208"/>
      <c r="F89" s="79">
        <v>775</v>
      </c>
      <c r="G89" s="209"/>
      <c r="H89" s="210"/>
      <c r="I89" s="211"/>
    </row>
    <row r="90" spans="1:9" s="1" customFormat="1" ht="25.5">
      <c r="A90" s="26"/>
      <c r="B90" s="51">
        <v>2030</v>
      </c>
      <c r="C90" s="45" t="s">
        <v>462</v>
      </c>
      <c r="D90" s="46"/>
      <c r="E90" s="47">
        <v>398381</v>
      </c>
      <c r="F90" s="78">
        <v>398381</v>
      </c>
      <c r="G90" s="77">
        <f t="shared" si="4"/>
        <v>1</v>
      </c>
      <c r="H90" s="48">
        <f t="shared" si="5"/>
        <v>0.0014388813804922277</v>
      </c>
      <c r="I90" s="2"/>
    </row>
    <row r="91" spans="1:9" s="1" customFormat="1" ht="51">
      <c r="A91" s="26"/>
      <c r="B91" s="51">
        <v>2888</v>
      </c>
      <c r="C91" s="45" t="s">
        <v>339</v>
      </c>
      <c r="D91" s="46"/>
      <c r="E91" s="47">
        <v>447963</v>
      </c>
      <c r="F91" s="78">
        <v>444704</v>
      </c>
      <c r="G91" s="77">
        <f t="shared" si="4"/>
        <v>0.9927248455787643</v>
      </c>
      <c r="H91" s="48">
        <f t="shared" si="5"/>
        <v>0.0016061918249876768</v>
      </c>
      <c r="I91" s="2"/>
    </row>
    <row r="92" spans="1:9" ht="51">
      <c r="A92" s="26"/>
      <c r="B92" s="51">
        <v>2889</v>
      </c>
      <c r="C92" s="45" t="s">
        <v>339</v>
      </c>
      <c r="D92" s="46"/>
      <c r="E92" s="47">
        <v>234538</v>
      </c>
      <c r="F92" s="78">
        <v>233141</v>
      </c>
      <c r="G92" s="77">
        <f t="shared" si="4"/>
        <v>0.9940436091379649</v>
      </c>
      <c r="H92" s="48">
        <f t="shared" si="5"/>
        <v>0.0008420638633100938</v>
      </c>
      <c r="I92" s="2"/>
    </row>
    <row r="93" spans="1:9" s="1" customFormat="1" ht="19.5" customHeight="1">
      <c r="A93" s="12">
        <v>900</v>
      </c>
      <c r="B93" s="56"/>
      <c r="C93" s="13" t="s">
        <v>456</v>
      </c>
      <c r="D93" s="13">
        <f>SUM(D94:D107)</f>
        <v>97428700</v>
      </c>
      <c r="E93" s="14">
        <f>SUM(E94:E107)</f>
        <v>21400051</v>
      </c>
      <c r="F93" s="71">
        <f>SUM(F94:F107)</f>
        <v>21918876</v>
      </c>
      <c r="G93" s="66">
        <f t="shared" si="4"/>
        <v>1.0242441011005068</v>
      </c>
      <c r="H93" s="5">
        <f t="shared" si="5"/>
        <v>0.07916708517152665</v>
      </c>
      <c r="I93" s="2"/>
    </row>
    <row r="94" spans="1:9" s="1" customFormat="1" ht="12.75">
      <c r="A94" s="26"/>
      <c r="B94" s="51" t="s">
        <v>384</v>
      </c>
      <c r="C94" s="45" t="s">
        <v>385</v>
      </c>
      <c r="D94" s="46">
        <v>15000</v>
      </c>
      <c r="E94" s="47">
        <v>34680</v>
      </c>
      <c r="F94" s="78">
        <v>49210</v>
      </c>
      <c r="G94" s="77">
        <f t="shared" si="4"/>
        <v>1.4189734717416378</v>
      </c>
      <c r="H94" s="48">
        <f t="shared" si="5"/>
        <v>0.00017773777548131696</v>
      </c>
      <c r="I94" s="2"/>
    </row>
    <row r="95" spans="1:9" s="1" customFormat="1" ht="25.5">
      <c r="A95" s="26"/>
      <c r="B95" s="23" t="s">
        <v>609</v>
      </c>
      <c r="C95" s="17" t="s">
        <v>610</v>
      </c>
      <c r="D95" s="18"/>
      <c r="E95" s="19"/>
      <c r="F95" s="72">
        <v>12425</v>
      </c>
      <c r="G95" s="77"/>
      <c r="H95" s="48"/>
      <c r="I95" s="2"/>
    </row>
    <row r="96" spans="1:9" s="1" customFormat="1" ht="12.75">
      <c r="A96" s="26"/>
      <c r="B96" s="51" t="s">
        <v>365</v>
      </c>
      <c r="C96" s="45" t="s">
        <v>438</v>
      </c>
      <c r="D96" s="46"/>
      <c r="E96" s="47">
        <v>188000</v>
      </c>
      <c r="F96" s="78">
        <v>91721</v>
      </c>
      <c r="G96" s="77">
        <f t="shared" si="4"/>
        <v>0.4878776595744681</v>
      </c>
      <c r="H96" s="48">
        <f t="shared" si="5"/>
        <v>0.00033127995336154994</v>
      </c>
      <c r="I96" s="2"/>
    </row>
    <row r="97" spans="1:9" s="1" customFormat="1" ht="25.5">
      <c r="A97" s="26"/>
      <c r="B97" s="51" t="s">
        <v>143</v>
      </c>
      <c r="C97" s="45" t="s">
        <v>144</v>
      </c>
      <c r="D97" s="46"/>
      <c r="E97" s="47">
        <v>5000</v>
      </c>
      <c r="F97" s="78">
        <v>81617</v>
      </c>
      <c r="G97" s="77"/>
      <c r="H97" s="48">
        <f t="shared" si="5"/>
        <v>0.00029478610082216307</v>
      </c>
      <c r="I97" s="2"/>
    </row>
    <row r="98" spans="1:9" s="1" customFormat="1" ht="12.75">
      <c r="A98" s="26"/>
      <c r="B98" s="16" t="s">
        <v>355</v>
      </c>
      <c r="C98" s="17" t="s">
        <v>422</v>
      </c>
      <c r="D98" s="18"/>
      <c r="E98" s="19"/>
      <c r="F98" s="72">
        <v>435</v>
      </c>
      <c r="G98" s="77"/>
      <c r="H98" s="48"/>
      <c r="I98" s="2"/>
    </row>
    <row r="99" spans="1:9" s="1" customFormat="1" ht="12.75">
      <c r="A99" s="26"/>
      <c r="B99" s="51" t="s">
        <v>383</v>
      </c>
      <c r="C99" s="45" t="s">
        <v>455</v>
      </c>
      <c r="D99" s="46">
        <v>50000</v>
      </c>
      <c r="E99" s="47">
        <v>1705800</v>
      </c>
      <c r="F99" s="78">
        <v>1739728</v>
      </c>
      <c r="G99" s="77">
        <f t="shared" si="4"/>
        <v>1.0198897877828585</v>
      </c>
      <c r="H99" s="48">
        <f t="shared" si="5"/>
        <v>0.006283588389810212</v>
      </c>
      <c r="I99" s="2"/>
    </row>
    <row r="100" spans="1:9" s="1" customFormat="1" ht="12.75">
      <c r="A100" s="26"/>
      <c r="B100" s="23" t="s">
        <v>380</v>
      </c>
      <c r="C100" s="17" t="s">
        <v>451</v>
      </c>
      <c r="D100" s="18"/>
      <c r="E100" s="19"/>
      <c r="F100" s="72">
        <v>10148</v>
      </c>
      <c r="G100" s="77"/>
      <c r="H100" s="48"/>
      <c r="I100" s="2"/>
    </row>
    <row r="101" spans="1:9" s="1" customFormat="1" ht="12.75">
      <c r="A101" s="26"/>
      <c r="B101" s="23" t="s">
        <v>608</v>
      </c>
      <c r="C101" s="17" t="s">
        <v>451</v>
      </c>
      <c r="D101" s="18"/>
      <c r="E101" s="19"/>
      <c r="F101" s="72">
        <v>254747</v>
      </c>
      <c r="G101" s="77"/>
      <c r="H101" s="48"/>
      <c r="I101" s="2"/>
    </row>
    <row r="102" spans="1:9" s="1" customFormat="1" ht="12.75">
      <c r="A102" s="26"/>
      <c r="B102" s="51" t="s">
        <v>361</v>
      </c>
      <c r="C102" s="45" t="s">
        <v>431</v>
      </c>
      <c r="D102" s="46"/>
      <c r="E102" s="47">
        <v>1651200</v>
      </c>
      <c r="F102" s="78">
        <v>2349353</v>
      </c>
      <c r="G102" s="77">
        <f t="shared" si="4"/>
        <v>1.4228155281007753</v>
      </c>
      <c r="H102" s="48">
        <f t="shared" si="5"/>
        <v>0.008485445560665687</v>
      </c>
      <c r="I102" s="2"/>
    </row>
    <row r="103" spans="1:9" s="1" customFormat="1" ht="38.25">
      <c r="A103" s="26"/>
      <c r="B103" s="43">
        <v>2310</v>
      </c>
      <c r="C103" s="45" t="s">
        <v>364</v>
      </c>
      <c r="D103" s="46">
        <v>468200</v>
      </c>
      <c r="E103" s="47">
        <v>210911</v>
      </c>
      <c r="F103" s="78">
        <v>210951</v>
      </c>
      <c r="G103" s="77">
        <f t="shared" si="4"/>
        <v>1.000189653455723</v>
      </c>
      <c r="H103" s="48">
        <f t="shared" si="5"/>
        <v>0.0007619175264287603</v>
      </c>
      <c r="I103" s="2"/>
    </row>
    <row r="104" spans="1:9" s="1" customFormat="1" ht="38.25">
      <c r="A104" s="26"/>
      <c r="B104" s="44">
        <v>6290</v>
      </c>
      <c r="C104" s="45" t="s">
        <v>479</v>
      </c>
      <c r="D104" s="46">
        <v>200000</v>
      </c>
      <c r="E104" s="47">
        <v>372524</v>
      </c>
      <c r="F104" s="78">
        <v>8909</v>
      </c>
      <c r="G104" s="77">
        <f aca="true" t="shared" si="6" ref="G104:G117">F104/E104</f>
        <v>0.023915237675961817</v>
      </c>
      <c r="H104" s="48">
        <f t="shared" si="5"/>
        <v>3.2177724888499344E-05</v>
      </c>
      <c r="I104" s="2"/>
    </row>
    <row r="105" spans="1:9" s="1" customFormat="1" ht="39" customHeight="1">
      <c r="A105" s="26"/>
      <c r="B105" s="44">
        <v>6292</v>
      </c>
      <c r="C105" s="45" t="s">
        <v>479</v>
      </c>
      <c r="D105" s="46">
        <v>76227600</v>
      </c>
      <c r="E105" s="47">
        <v>11216015</v>
      </c>
      <c r="F105" s="78">
        <v>11387159</v>
      </c>
      <c r="G105" s="77">
        <f t="shared" si="6"/>
        <v>1.015258895427654</v>
      </c>
      <c r="H105" s="48">
        <f t="shared" si="5"/>
        <v>0.04112839483259617</v>
      </c>
      <c r="I105" s="2"/>
    </row>
    <row r="106" spans="1:9" s="1" customFormat="1" ht="39" customHeight="1">
      <c r="A106" s="26"/>
      <c r="B106" s="44">
        <v>6610</v>
      </c>
      <c r="C106" s="45" t="s">
        <v>386</v>
      </c>
      <c r="D106" s="46"/>
      <c r="E106" s="47">
        <v>158000</v>
      </c>
      <c r="F106" s="78">
        <v>126259</v>
      </c>
      <c r="G106" s="77">
        <f t="shared" si="6"/>
        <v>0.7991075949367089</v>
      </c>
      <c r="H106" s="48">
        <f t="shared" si="5"/>
        <v>0.0004560250720279536</v>
      </c>
      <c r="I106" s="2"/>
    </row>
    <row r="107" spans="1:9" ht="39" customHeight="1">
      <c r="A107" s="26"/>
      <c r="B107" s="44">
        <v>6612</v>
      </c>
      <c r="C107" s="45" t="s">
        <v>386</v>
      </c>
      <c r="D107" s="46">
        <v>20467900</v>
      </c>
      <c r="E107" s="47">
        <v>5857921</v>
      </c>
      <c r="F107" s="78">
        <v>5596214</v>
      </c>
      <c r="G107" s="77">
        <f t="shared" si="6"/>
        <v>0.955324252409686</v>
      </c>
      <c r="H107" s="48">
        <f t="shared" si="5"/>
        <v>0.020212530531952908</v>
      </c>
      <c r="I107" s="2"/>
    </row>
    <row r="108" spans="1:9" s="1" customFormat="1" ht="19.5" customHeight="1">
      <c r="A108" s="12">
        <v>921</v>
      </c>
      <c r="B108" s="56"/>
      <c r="C108" s="13" t="s">
        <v>202</v>
      </c>
      <c r="D108" s="13">
        <f>SUM(D109:D109)</f>
        <v>0</v>
      </c>
      <c r="E108" s="14">
        <f>SUM(E109:E109)</f>
        <v>62000</v>
      </c>
      <c r="F108" s="71">
        <f>SUM(F109:F109)</f>
        <v>62000</v>
      </c>
      <c r="G108" s="66">
        <f t="shared" si="6"/>
        <v>1</v>
      </c>
      <c r="H108" s="5">
        <f t="shared" si="5"/>
        <v>0.00022393298272387017</v>
      </c>
      <c r="I108" s="2"/>
    </row>
    <row r="109" spans="1:9" s="1" customFormat="1" ht="38.25">
      <c r="A109" s="43"/>
      <c r="B109" s="51">
        <v>2020</v>
      </c>
      <c r="C109" s="45" t="s">
        <v>433</v>
      </c>
      <c r="D109" s="46"/>
      <c r="E109" s="47">
        <v>62000</v>
      </c>
      <c r="F109" s="78">
        <v>62000</v>
      </c>
      <c r="G109" s="77">
        <f t="shared" si="6"/>
        <v>1</v>
      </c>
      <c r="H109" s="48">
        <f t="shared" si="5"/>
        <v>0.00022393298272387017</v>
      </c>
      <c r="I109" s="2"/>
    </row>
    <row r="110" spans="1:9" s="1" customFormat="1" ht="25.5">
      <c r="A110" s="12">
        <v>925</v>
      </c>
      <c r="B110" s="56"/>
      <c r="C110" s="13" t="s">
        <v>457</v>
      </c>
      <c r="D110" s="13">
        <f>SUM(D111:D114)</f>
        <v>648000</v>
      </c>
      <c r="E110" s="14">
        <f>SUM(E111:E114)</f>
        <v>1062400</v>
      </c>
      <c r="F110" s="71">
        <f>SUM(F111:F114)</f>
        <v>1284728</v>
      </c>
      <c r="G110" s="66">
        <f t="shared" si="6"/>
        <v>1.209269578313253</v>
      </c>
      <c r="H110" s="5">
        <f t="shared" si="5"/>
        <v>0.004640209242401165</v>
      </c>
      <c r="I110" s="2"/>
    </row>
    <row r="111" spans="1:9" s="1" customFormat="1" ht="12.75">
      <c r="A111" s="43"/>
      <c r="B111" s="51" t="s">
        <v>383</v>
      </c>
      <c r="C111" s="45" t="s">
        <v>455</v>
      </c>
      <c r="D111" s="46">
        <v>640000</v>
      </c>
      <c r="E111" s="47">
        <v>640000</v>
      </c>
      <c r="F111" s="78">
        <v>894213</v>
      </c>
      <c r="G111" s="77">
        <f t="shared" si="6"/>
        <v>1.3972078125</v>
      </c>
      <c r="H111" s="48">
        <f t="shared" si="5"/>
        <v>0.0032297384561364535</v>
      </c>
      <c r="I111" s="2"/>
    </row>
    <row r="112" spans="1:9" s="1" customFormat="1" ht="12.75">
      <c r="A112" s="50"/>
      <c r="B112" s="51" t="s">
        <v>380</v>
      </c>
      <c r="C112" s="45" t="s">
        <v>451</v>
      </c>
      <c r="D112" s="46">
        <v>4000</v>
      </c>
      <c r="E112" s="47">
        <v>4000</v>
      </c>
      <c r="F112" s="78">
        <v>9239</v>
      </c>
      <c r="G112" s="77">
        <f t="shared" si="6"/>
        <v>2.30975</v>
      </c>
      <c r="H112" s="48">
        <f t="shared" si="5"/>
        <v>3.3369626248158655E-05</v>
      </c>
      <c r="I112" s="2"/>
    </row>
    <row r="113" spans="1:9" s="1" customFormat="1" ht="12.75">
      <c r="A113" s="50"/>
      <c r="B113" s="44" t="s">
        <v>361</v>
      </c>
      <c r="C113" s="45" t="s">
        <v>431</v>
      </c>
      <c r="D113" s="46">
        <v>4000</v>
      </c>
      <c r="E113" s="47">
        <v>4000</v>
      </c>
      <c r="F113" s="78">
        <v>791</v>
      </c>
      <c r="G113" s="77">
        <f t="shared" si="6"/>
        <v>0.19775</v>
      </c>
      <c r="H113" s="48">
        <f t="shared" si="5"/>
        <v>2.8569514408803437E-06</v>
      </c>
      <c r="I113" s="2"/>
    </row>
    <row r="114" spans="1:9" s="1" customFormat="1" ht="51">
      <c r="A114" s="50"/>
      <c r="B114" s="44">
        <v>6260</v>
      </c>
      <c r="C114" s="45" t="s">
        <v>344</v>
      </c>
      <c r="D114" s="46"/>
      <c r="E114" s="47">
        <v>414400</v>
      </c>
      <c r="F114" s="78">
        <v>380485</v>
      </c>
      <c r="G114" s="77">
        <f t="shared" si="6"/>
        <v>0.9181587837837838</v>
      </c>
      <c r="H114" s="48">
        <f t="shared" si="5"/>
        <v>0.0013742442085756732</v>
      </c>
      <c r="I114" s="2"/>
    </row>
    <row r="115" spans="1:9" s="1" customFormat="1" ht="19.5" customHeight="1">
      <c r="A115" s="12">
        <v>926</v>
      </c>
      <c r="B115" s="56"/>
      <c r="C115" s="13" t="s">
        <v>464</v>
      </c>
      <c r="D115" s="13">
        <f>SUM(D116:D116)</f>
        <v>0</v>
      </c>
      <c r="E115" s="14">
        <f>SUM(E116:E116)</f>
        <v>200000</v>
      </c>
      <c r="F115" s="71">
        <f>SUM(F116:F116)</f>
        <v>200000</v>
      </c>
      <c r="G115" s="66">
        <f t="shared" si="6"/>
        <v>1</v>
      </c>
      <c r="H115" s="5">
        <f t="shared" si="5"/>
        <v>0.0007223644603995812</v>
      </c>
      <c r="I115" s="2"/>
    </row>
    <row r="116" spans="1:9" s="1" customFormat="1" ht="38.25">
      <c r="A116" s="43"/>
      <c r="B116" s="44">
        <v>6290</v>
      </c>
      <c r="C116" s="45" t="s">
        <v>479</v>
      </c>
      <c r="D116" s="46"/>
      <c r="E116" s="47">
        <v>200000</v>
      </c>
      <c r="F116" s="78">
        <v>200000</v>
      </c>
      <c r="G116" s="77">
        <f t="shared" si="6"/>
        <v>1</v>
      </c>
      <c r="H116" s="48">
        <f t="shared" si="5"/>
        <v>0.0007223644603995812</v>
      </c>
      <c r="I116" s="2"/>
    </row>
    <row r="117" spans="1:9" ht="19.5" customHeight="1">
      <c r="A117" s="246" t="s">
        <v>492</v>
      </c>
      <c r="B117" s="246"/>
      <c r="C117" s="32" t="s">
        <v>458</v>
      </c>
      <c r="D117" s="33">
        <f>D3+D6+D16+D21+D29+D31+D37+D56+D59+D69+D73+D78+D85+D88+D93+D108+D110+D115</f>
        <v>348532674</v>
      </c>
      <c r="E117" s="34">
        <f>E3+E6+E16+E21+E29+E31+E37+E56+E59+E69+E73+E78+E85+E88+E93+E108+E110+E115</f>
        <v>268402453</v>
      </c>
      <c r="F117" s="74">
        <f>F3+F6+F16+F21+F29+F31+F37+F56+F59+F69+F73+F78+F85+F88+F93+F108+F110+F115</f>
        <v>276868549</v>
      </c>
      <c r="G117" s="66">
        <f t="shared" si="6"/>
        <v>1.0315425433164727</v>
      </c>
      <c r="H117" s="5">
        <f t="shared" si="5"/>
        <v>1</v>
      </c>
      <c r="I117" s="2"/>
    </row>
    <row r="118" spans="1:9" ht="12.75">
      <c r="A118" s="248"/>
      <c r="B118" s="248"/>
      <c r="C118" s="59"/>
      <c r="D118" s="46"/>
      <c r="E118" s="47"/>
      <c r="F118" s="78"/>
      <c r="G118" s="77"/>
      <c r="H118" s="48"/>
      <c r="I118" s="2"/>
    </row>
    <row r="119" spans="1:9" s="1" customFormat="1" ht="19.5" customHeight="1">
      <c r="A119" s="246" t="s">
        <v>498</v>
      </c>
      <c r="B119" s="246"/>
      <c r="C119" s="32" t="s">
        <v>459</v>
      </c>
      <c r="D119" s="33">
        <f>SUM(D120:D124)</f>
        <v>118647833</v>
      </c>
      <c r="E119" s="34">
        <f>SUM(E120:E124)</f>
        <v>60059547</v>
      </c>
      <c r="F119" s="74">
        <f>SUM(F120:F124)</f>
        <v>42878231</v>
      </c>
      <c r="G119" s="66">
        <f aca="true" t="shared" si="7" ref="G119:G125">F119/E119</f>
        <v>0.7139286448497522</v>
      </c>
      <c r="H119" s="5"/>
      <c r="I119" s="2"/>
    </row>
    <row r="120" spans="1:9" s="1" customFormat="1" ht="12.75">
      <c r="A120" s="43"/>
      <c r="B120" s="43">
        <v>931</v>
      </c>
      <c r="C120" s="59" t="s">
        <v>387</v>
      </c>
      <c r="D120" s="46">
        <v>7800000</v>
      </c>
      <c r="E120" s="47">
        <v>7800000</v>
      </c>
      <c r="F120" s="78">
        <v>7800000</v>
      </c>
      <c r="G120" s="77">
        <f t="shared" si="7"/>
        <v>1</v>
      </c>
      <c r="H120" s="48"/>
      <c r="I120" s="2"/>
    </row>
    <row r="121" spans="1:9" s="1" customFormat="1" ht="12.75">
      <c r="A121" s="43"/>
      <c r="B121" s="43">
        <v>952</v>
      </c>
      <c r="C121" s="59" t="s">
        <v>259</v>
      </c>
      <c r="D121" s="46">
        <v>73320705</v>
      </c>
      <c r="E121" s="47">
        <v>21846009</v>
      </c>
      <c r="F121" s="78">
        <v>6772830</v>
      </c>
      <c r="G121" s="77">
        <f t="shared" si="7"/>
        <v>0.31002596401017685</v>
      </c>
      <c r="H121" s="48"/>
      <c r="I121" s="2"/>
    </row>
    <row r="122" spans="1:9" s="1" customFormat="1" ht="25.5">
      <c r="A122" s="43"/>
      <c r="B122" s="43">
        <v>952</v>
      </c>
      <c r="C122" s="59" t="s">
        <v>345</v>
      </c>
      <c r="D122" s="46">
        <v>27972228</v>
      </c>
      <c r="E122" s="47">
        <v>9785189</v>
      </c>
      <c r="F122" s="78">
        <v>7677052</v>
      </c>
      <c r="G122" s="77">
        <f t="shared" si="7"/>
        <v>0.7845583769511248</v>
      </c>
      <c r="H122" s="48"/>
      <c r="I122" s="2"/>
    </row>
    <row r="123" spans="1:9" s="1" customFormat="1" ht="12.75">
      <c r="A123" s="43"/>
      <c r="B123" s="43">
        <v>955</v>
      </c>
      <c r="C123" s="59" t="s">
        <v>284</v>
      </c>
      <c r="D123" s="46">
        <v>9554900</v>
      </c>
      <c r="E123" s="47">
        <v>12081917</v>
      </c>
      <c r="F123" s="78">
        <v>12081917</v>
      </c>
      <c r="G123" s="77">
        <f t="shared" si="7"/>
        <v>1</v>
      </c>
      <c r="H123" s="48"/>
      <c r="I123" s="2"/>
    </row>
    <row r="124" spans="1:9" s="1" customFormat="1" ht="12.75">
      <c r="A124" s="43"/>
      <c r="B124" s="43">
        <v>957</v>
      </c>
      <c r="C124" s="59" t="s">
        <v>346</v>
      </c>
      <c r="D124" s="46"/>
      <c r="E124" s="47">
        <v>8546432</v>
      </c>
      <c r="F124" s="78">
        <v>8546432</v>
      </c>
      <c r="G124" s="77">
        <f t="shared" si="7"/>
        <v>1</v>
      </c>
      <c r="H124" s="48"/>
      <c r="I124" s="2"/>
    </row>
    <row r="125" spans="1:9" s="1" customFormat="1" ht="19.5" customHeight="1" thickBot="1">
      <c r="A125" s="246" t="s">
        <v>467</v>
      </c>
      <c r="B125" s="246"/>
      <c r="C125" s="36" t="s">
        <v>460</v>
      </c>
      <c r="D125" s="33">
        <f>D117+D119</f>
        <v>467180507</v>
      </c>
      <c r="E125" s="34">
        <f>E117+E119</f>
        <v>328462000</v>
      </c>
      <c r="F125" s="75">
        <f>F117+F119</f>
        <v>319746780</v>
      </c>
      <c r="G125" s="68">
        <f t="shared" si="7"/>
        <v>0.9734665806090202</v>
      </c>
      <c r="H125" s="41"/>
      <c r="I125" s="2"/>
    </row>
    <row r="126" spans="1:8" ht="12.75">
      <c r="A126" s="60"/>
      <c r="B126" s="38"/>
      <c r="C126" s="61"/>
      <c r="D126" s="61"/>
      <c r="E126" s="61"/>
      <c r="F126" s="61"/>
      <c r="G126" s="61"/>
      <c r="H126" s="61"/>
    </row>
    <row r="127" spans="1:8" ht="12.75">
      <c r="A127" s="60"/>
      <c r="B127" s="38"/>
      <c r="C127" s="61"/>
      <c r="D127" s="61"/>
      <c r="E127" s="61"/>
      <c r="F127" s="61"/>
      <c r="G127" s="61"/>
      <c r="H127" s="61"/>
    </row>
    <row r="128" spans="1:8" ht="12.75">
      <c r="A128" s="60"/>
      <c r="B128" s="38"/>
      <c r="C128" s="61"/>
      <c r="D128" s="61"/>
      <c r="E128" s="61"/>
      <c r="F128" s="61"/>
      <c r="G128" s="61"/>
      <c r="H128" s="61"/>
    </row>
    <row r="129" spans="1:8" ht="12.75">
      <c r="A129" s="60"/>
      <c r="B129" s="38"/>
      <c r="C129" s="61"/>
      <c r="D129" s="61"/>
      <c r="E129" s="61"/>
      <c r="F129" s="61"/>
      <c r="G129" s="61"/>
      <c r="H129" s="61"/>
    </row>
    <row r="130" spans="1:8" ht="12.75">
      <c r="A130" s="60"/>
      <c r="B130" s="38"/>
      <c r="C130" s="61"/>
      <c r="D130" s="61"/>
      <c r="E130" s="61"/>
      <c r="F130" s="61"/>
      <c r="G130" s="61"/>
      <c r="H130" s="61"/>
    </row>
    <row r="131" spans="1:8" ht="12.75">
      <c r="A131" s="60"/>
      <c r="B131" s="38"/>
      <c r="C131" s="61"/>
      <c r="D131" s="61"/>
      <c r="E131" s="61"/>
      <c r="F131" s="61"/>
      <c r="G131" s="61"/>
      <c r="H131" s="61"/>
    </row>
    <row r="132" spans="1:8" ht="12.75">
      <c r="A132" s="60"/>
      <c r="B132" s="38"/>
      <c r="C132" s="61"/>
      <c r="D132" s="61"/>
      <c r="E132" s="61"/>
      <c r="F132" s="61"/>
      <c r="G132" s="61"/>
      <c r="H132" s="61"/>
    </row>
    <row r="133" spans="1:8" ht="12.75">
      <c r="A133" s="60"/>
      <c r="B133" s="38"/>
      <c r="C133" s="61"/>
      <c r="D133" s="61"/>
      <c r="E133" s="61"/>
      <c r="F133" s="61"/>
      <c r="G133" s="61"/>
      <c r="H133" s="61"/>
    </row>
    <row r="134" spans="1:8" ht="12.75">
      <c r="A134" s="60"/>
      <c r="B134" s="38"/>
      <c r="C134" s="61"/>
      <c r="D134" s="61"/>
      <c r="E134" s="61"/>
      <c r="F134" s="61"/>
      <c r="G134" s="61"/>
      <c r="H134" s="61"/>
    </row>
    <row r="135" spans="1:8" ht="12.75">
      <c r="A135" s="60"/>
      <c r="B135" s="38"/>
      <c r="C135" s="61"/>
      <c r="D135" s="61"/>
      <c r="E135" s="61"/>
      <c r="F135" s="61"/>
      <c r="G135" s="61"/>
      <c r="H135" s="61"/>
    </row>
    <row r="136" spans="1:8" ht="12.75">
      <c r="A136" s="60"/>
      <c r="B136" s="38"/>
      <c r="C136" s="61"/>
      <c r="D136" s="61"/>
      <c r="E136" s="61"/>
      <c r="F136" s="61"/>
      <c r="G136" s="61"/>
      <c r="H136" s="61"/>
    </row>
    <row r="137" spans="1:8" ht="12.75">
      <c r="A137" s="60"/>
      <c r="B137" s="38"/>
      <c r="C137" s="61"/>
      <c r="D137" s="61"/>
      <c r="E137" s="61"/>
      <c r="F137" s="61"/>
      <c r="G137" s="61"/>
      <c r="H137" s="61"/>
    </row>
    <row r="138" spans="1:8" ht="12.75">
      <c r="A138" s="60"/>
      <c r="B138" s="38"/>
      <c r="C138" s="61"/>
      <c r="D138" s="61"/>
      <c r="E138" s="61"/>
      <c r="F138" s="61"/>
      <c r="G138" s="61"/>
      <c r="H138" s="61"/>
    </row>
    <row r="139" spans="1:8" ht="12.75">
      <c r="A139" s="60"/>
      <c r="B139" s="38"/>
      <c r="C139" s="61"/>
      <c r="D139" s="61"/>
      <c r="E139" s="61"/>
      <c r="F139" s="61"/>
      <c r="G139" s="61"/>
      <c r="H139" s="61"/>
    </row>
    <row r="140" spans="1:8" ht="12.75">
      <c r="A140" s="60"/>
      <c r="B140" s="38"/>
      <c r="C140" s="61"/>
      <c r="D140" s="61"/>
      <c r="E140" s="61"/>
      <c r="F140" s="61"/>
      <c r="G140" s="61"/>
      <c r="H140" s="61"/>
    </row>
    <row r="141" spans="1:8" ht="12.75">
      <c r="A141" s="60"/>
      <c r="B141" s="38"/>
      <c r="C141" s="61"/>
      <c r="D141" s="61"/>
      <c r="E141" s="61"/>
      <c r="F141" s="61"/>
      <c r="G141" s="61"/>
      <c r="H141" s="61"/>
    </row>
    <row r="142" spans="1:8" ht="12.75">
      <c r="A142" s="60"/>
      <c r="B142" s="38"/>
      <c r="C142" s="61"/>
      <c r="D142" s="61"/>
      <c r="E142" s="61"/>
      <c r="F142" s="61"/>
      <c r="G142" s="61"/>
      <c r="H142" s="61"/>
    </row>
    <row r="143" spans="1:8" ht="12.75">
      <c r="A143" s="60"/>
      <c r="B143" s="38"/>
      <c r="C143" s="61"/>
      <c r="D143" s="61"/>
      <c r="E143" s="61"/>
      <c r="F143" s="61"/>
      <c r="G143" s="61"/>
      <c r="H143" s="61"/>
    </row>
    <row r="144" spans="1:8" ht="12.75">
      <c r="A144" s="60"/>
      <c r="B144" s="38"/>
      <c r="C144" s="61"/>
      <c r="D144" s="61"/>
      <c r="E144" s="61"/>
      <c r="F144" s="61"/>
      <c r="G144" s="61"/>
      <c r="H144" s="61"/>
    </row>
    <row r="145" spans="1:8" ht="12.75">
      <c r="A145" s="60"/>
      <c r="B145" s="38"/>
      <c r="C145" s="61"/>
      <c r="D145" s="61"/>
      <c r="E145" s="61"/>
      <c r="F145" s="61"/>
      <c r="G145" s="61"/>
      <c r="H145" s="61"/>
    </row>
    <row r="146" spans="1:8" ht="12.75">
      <c r="A146" s="60"/>
      <c r="B146" s="38"/>
      <c r="C146" s="61"/>
      <c r="D146" s="61"/>
      <c r="E146" s="61"/>
      <c r="F146" s="61"/>
      <c r="G146" s="61"/>
      <c r="H146" s="61"/>
    </row>
    <row r="147" spans="1:8" ht="12.75">
      <c r="A147" s="60"/>
      <c r="B147" s="38"/>
      <c r="C147" s="61"/>
      <c r="D147" s="61"/>
      <c r="E147" s="61"/>
      <c r="F147" s="61"/>
      <c r="G147" s="61"/>
      <c r="H147" s="61"/>
    </row>
    <row r="148" spans="1:8" ht="12.75">
      <c r="A148" s="60"/>
      <c r="B148" s="38"/>
      <c r="C148" s="61"/>
      <c r="D148" s="61"/>
      <c r="E148" s="61"/>
      <c r="F148" s="61"/>
      <c r="G148" s="61"/>
      <c r="H148" s="61"/>
    </row>
    <row r="149" spans="1:8" ht="12.75">
      <c r="A149" s="60"/>
      <c r="B149" s="38"/>
      <c r="C149" s="61"/>
      <c r="D149" s="61"/>
      <c r="E149" s="61"/>
      <c r="F149" s="61"/>
      <c r="G149" s="61"/>
      <c r="H149" s="61"/>
    </row>
    <row r="150" spans="1:8" ht="12.75">
      <c r="A150" s="60"/>
      <c r="B150" s="38"/>
      <c r="C150" s="61"/>
      <c r="D150" s="61"/>
      <c r="E150" s="61"/>
      <c r="F150" s="61"/>
      <c r="G150" s="61"/>
      <c r="H150" s="61"/>
    </row>
    <row r="151" spans="1:8" ht="12.75">
      <c r="A151" s="60"/>
      <c r="B151" s="38"/>
      <c r="C151" s="61"/>
      <c r="D151" s="61"/>
      <c r="E151" s="61"/>
      <c r="F151" s="61"/>
      <c r="G151" s="61"/>
      <c r="H151" s="61"/>
    </row>
    <row r="152" spans="1:8" ht="12.75">
      <c r="A152" s="60"/>
      <c r="B152" s="38"/>
      <c r="C152" s="61"/>
      <c r="D152" s="61"/>
      <c r="E152" s="61"/>
      <c r="F152" s="61"/>
      <c r="G152" s="61"/>
      <c r="H152" s="61"/>
    </row>
    <row r="153" spans="1:8" ht="12.75">
      <c r="A153" s="60"/>
      <c r="B153" s="38"/>
      <c r="C153" s="61"/>
      <c r="D153" s="61"/>
      <c r="E153" s="61"/>
      <c r="F153" s="61"/>
      <c r="G153" s="61"/>
      <c r="H153" s="61"/>
    </row>
    <row r="154" spans="1:8" ht="12.75">
      <c r="A154" s="60"/>
      <c r="B154" s="38"/>
      <c r="C154" s="61"/>
      <c r="D154" s="61"/>
      <c r="E154" s="61"/>
      <c r="F154" s="61"/>
      <c r="G154" s="61"/>
      <c r="H154" s="61"/>
    </row>
    <row r="155" spans="1:8" ht="12.75">
      <c r="A155" s="60"/>
      <c r="B155" s="38"/>
      <c r="C155" s="61"/>
      <c r="D155" s="61"/>
      <c r="E155" s="61"/>
      <c r="F155" s="61"/>
      <c r="G155" s="61"/>
      <c r="H155" s="61"/>
    </row>
    <row r="156" spans="1:8" ht="12.75">
      <c r="A156" s="60"/>
      <c r="B156" s="38"/>
      <c r="C156" s="61"/>
      <c r="D156" s="61"/>
      <c r="E156" s="61"/>
      <c r="F156" s="61"/>
      <c r="G156" s="61"/>
      <c r="H156" s="61"/>
    </row>
    <row r="157" spans="1:8" ht="12.75">
      <c r="A157" s="60"/>
      <c r="B157" s="38"/>
      <c r="C157" s="61"/>
      <c r="D157" s="61"/>
      <c r="E157" s="61"/>
      <c r="F157" s="61"/>
      <c r="G157" s="61"/>
      <c r="H157" s="61"/>
    </row>
    <row r="158" spans="1:8" ht="12.75">
      <c r="A158" s="60"/>
      <c r="B158" s="38"/>
      <c r="C158" s="61"/>
      <c r="D158" s="61"/>
      <c r="E158" s="61"/>
      <c r="F158" s="61"/>
      <c r="G158" s="61"/>
      <c r="H158" s="61"/>
    </row>
    <row r="159" spans="1:8" ht="12.75">
      <c r="A159" s="60"/>
      <c r="B159" s="38"/>
      <c r="C159" s="61"/>
      <c r="D159" s="61"/>
      <c r="E159" s="61"/>
      <c r="F159" s="61"/>
      <c r="G159" s="61"/>
      <c r="H159" s="61"/>
    </row>
    <row r="160" spans="1:8" ht="12.75">
      <c r="A160" s="60"/>
      <c r="B160" s="38"/>
      <c r="C160" s="61"/>
      <c r="D160" s="61"/>
      <c r="E160" s="61"/>
      <c r="F160" s="61"/>
      <c r="G160" s="61"/>
      <c r="H160" s="61"/>
    </row>
    <row r="161" spans="1:8" ht="12.75">
      <c r="A161" s="60"/>
      <c r="B161" s="38"/>
      <c r="C161" s="61"/>
      <c r="D161" s="61"/>
      <c r="E161" s="61"/>
      <c r="F161" s="61"/>
      <c r="G161" s="61"/>
      <c r="H161" s="61"/>
    </row>
    <row r="162" spans="1:8" ht="12.75">
      <c r="A162" s="60"/>
      <c r="B162" s="38"/>
      <c r="C162" s="61"/>
      <c r="D162" s="61"/>
      <c r="E162" s="61"/>
      <c r="F162" s="61"/>
      <c r="G162" s="61"/>
      <c r="H162" s="61"/>
    </row>
    <row r="163" spans="1:8" ht="12.75">
      <c r="A163" s="60"/>
      <c r="B163" s="60"/>
      <c r="C163" s="61"/>
      <c r="D163" s="61"/>
      <c r="E163" s="61"/>
      <c r="F163" s="61"/>
      <c r="G163" s="61"/>
      <c r="H163" s="61"/>
    </row>
    <row r="164" spans="1:8" ht="12.75">
      <c r="A164" s="60"/>
      <c r="B164" s="60"/>
      <c r="C164" s="61"/>
      <c r="D164" s="61"/>
      <c r="E164" s="61"/>
      <c r="F164" s="61"/>
      <c r="G164" s="61"/>
      <c r="H164" s="61"/>
    </row>
    <row r="165" spans="1:8" ht="12.75">
      <c r="A165" s="60"/>
      <c r="B165" s="60"/>
      <c r="C165" s="61"/>
      <c r="D165" s="61"/>
      <c r="E165" s="61"/>
      <c r="F165" s="61"/>
      <c r="G165" s="61"/>
      <c r="H165" s="61"/>
    </row>
    <row r="166" spans="1:8" ht="12.75">
      <c r="A166" s="60"/>
      <c r="B166" s="60"/>
      <c r="C166" s="61"/>
      <c r="D166" s="61"/>
      <c r="E166" s="61"/>
      <c r="F166" s="61"/>
      <c r="G166" s="61"/>
      <c r="H166" s="61"/>
    </row>
    <row r="167" spans="1:8" ht="12.75">
      <c r="A167" s="60"/>
      <c r="B167" s="60"/>
      <c r="C167" s="61"/>
      <c r="D167" s="61"/>
      <c r="E167" s="61"/>
      <c r="F167" s="61"/>
      <c r="G167" s="61"/>
      <c r="H167" s="61"/>
    </row>
    <row r="168" spans="1:8" ht="12.75">
      <c r="A168" s="60"/>
      <c r="B168" s="60"/>
      <c r="C168" s="61"/>
      <c r="D168" s="61"/>
      <c r="E168" s="61"/>
      <c r="F168" s="61"/>
      <c r="G168" s="61"/>
      <c r="H168" s="61"/>
    </row>
    <row r="169" spans="1:8" ht="12.75">
      <c r="A169" s="60"/>
      <c r="B169" s="60"/>
      <c r="C169" s="61"/>
      <c r="D169" s="61"/>
      <c r="E169" s="61"/>
      <c r="F169" s="61"/>
      <c r="G169" s="61"/>
      <c r="H169" s="61"/>
    </row>
    <row r="170" spans="1:8" ht="12.75">
      <c r="A170" s="60"/>
      <c r="B170" s="60"/>
      <c r="C170" s="61"/>
      <c r="D170" s="61"/>
      <c r="E170" s="61"/>
      <c r="F170" s="61"/>
      <c r="G170" s="61"/>
      <c r="H170" s="61"/>
    </row>
    <row r="171" spans="1:8" ht="12.75">
      <c r="A171" s="60"/>
      <c r="B171" s="60"/>
      <c r="C171" s="61"/>
      <c r="D171" s="61"/>
      <c r="E171" s="61"/>
      <c r="F171" s="61"/>
      <c r="G171" s="61"/>
      <c r="H171" s="61"/>
    </row>
    <row r="172" spans="1:8" ht="12.75">
      <c r="A172" s="60"/>
      <c r="B172" s="60"/>
      <c r="C172" s="61"/>
      <c r="D172" s="61"/>
      <c r="E172" s="61"/>
      <c r="F172" s="61"/>
      <c r="G172" s="61"/>
      <c r="H172" s="61"/>
    </row>
    <row r="173" spans="1:8" ht="12.75">
      <c r="A173" s="60"/>
      <c r="B173" s="60"/>
      <c r="C173" s="61"/>
      <c r="D173" s="61"/>
      <c r="E173" s="61"/>
      <c r="F173" s="61"/>
      <c r="G173" s="61"/>
      <c r="H173" s="61"/>
    </row>
    <row r="174" spans="1:8" ht="12.75">
      <c r="A174" s="60"/>
      <c r="B174" s="60"/>
      <c r="C174" s="61"/>
      <c r="D174" s="61"/>
      <c r="E174" s="61"/>
      <c r="F174" s="61"/>
      <c r="G174" s="61"/>
      <c r="H174" s="61"/>
    </row>
    <row r="175" spans="1:8" ht="12.75">
      <c r="A175" s="60"/>
      <c r="B175" s="60"/>
      <c r="C175" s="61"/>
      <c r="D175" s="61"/>
      <c r="E175" s="61"/>
      <c r="F175" s="61"/>
      <c r="G175" s="61"/>
      <c r="H175" s="61"/>
    </row>
    <row r="176" spans="1:8" ht="12.75">
      <c r="A176" s="60"/>
      <c r="B176" s="60"/>
      <c r="C176" s="61"/>
      <c r="D176" s="61"/>
      <c r="E176" s="61"/>
      <c r="F176" s="61"/>
      <c r="G176" s="61"/>
      <c r="H176" s="61"/>
    </row>
    <row r="177" spans="1:8" ht="12.75">
      <c r="A177" s="60"/>
      <c r="B177" s="60"/>
      <c r="C177" s="61"/>
      <c r="D177" s="61"/>
      <c r="E177" s="61"/>
      <c r="F177" s="61"/>
      <c r="G177" s="61"/>
      <c r="H177" s="61"/>
    </row>
    <row r="178" spans="1:8" ht="12.75">
      <c r="A178" s="60"/>
      <c r="B178" s="60"/>
      <c r="C178" s="61"/>
      <c r="D178" s="61"/>
      <c r="E178" s="61"/>
      <c r="F178" s="61"/>
      <c r="G178" s="61"/>
      <c r="H178" s="61"/>
    </row>
    <row r="179" spans="1:8" ht="12.75">
      <c r="A179" s="60"/>
      <c r="B179" s="60"/>
      <c r="C179" s="61"/>
      <c r="D179" s="61"/>
      <c r="E179" s="61"/>
      <c r="F179" s="61"/>
      <c r="G179" s="61"/>
      <c r="H179" s="61"/>
    </row>
    <row r="180" spans="1:8" ht="12.75">
      <c r="A180" s="60"/>
      <c r="B180" s="60"/>
      <c r="C180" s="61"/>
      <c r="D180" s="61"/>
      <c r="E180" s="61"/>
      <c r="F180" s="61"/>
      <c r="G180" s="61"/>
      <c r="H180" s="61"/>
    </row>
    <row r="181" spans="1:8" ht="12.75">
      <c r="A181" s="60"/>
      <c r="B181" s="60"/>
      <c r="C181" s="61"/>
      <c r="D181" s="61"/>
      <c r="E181" s="61"/>
      <c r="F181" s="61"/>
      <c r="G181" s="61"/>
      <c r="H181" s="61"/>
    </row>
    <row r="182" spans="1:8" ht="12.75">
      <c r="A182" s="60"/>
      <c r="B182" s="60"/>
      <c r="C182" s="61"/>
      <c r="D182" s="61"/>
      <c r="E182" s="61"/>
      <c r="F182" s="61"/>
      <c r="G182" s="61"/>
      <c r="H182" s="61"/>
    </row>
    <row r="183" spans="1:8" ht="12.75">
      <c r="A183" s="60"/>
      <c r="B183" s="60"/>
      <c r="C183" s="61"/>
      <c r="D183" s="61"/>
      <c r="E183" s="61"/>
      <c r="F183" s="61"/>
      <c r="G183" s="61"/>
      <c r="H183" s="61"/>
    </row>
    <row r="184" spans="2:8" ht="12.75">
      <c r="B184" s="62"/>
      <c r="C184" s="57"/>
      <c r="D184" s="61"/>
      <c r="E184" s="61"/>
      <c r="F184" s="61"/>
      <c r="G184" s="61"/>
      <c r="H184" s="61"/>
    </row>
    <row r="185" spans="2:8" ht="12.75">
      <c r="B185" s="62"/>
      <c r="C185" s="57"/>
      <c r="D185" s="61"/>
      <c r="E185" s="61"/>
      <c r="F185" s="61"/>
      <c r="G185" s="61"/>
      <c r="H185" s="61"/>
    </row>
    <row r="186" spans="2:8" ht="12.75">
      <c r="B186" s="62"/>
      <c r="C186" s="57"/>
      <c r="D186" s="61"/>
      <c r="E186" s="61"/>
      <c r="F186" s="61"/>
      <c r="G186" s="61"/>
      <c r="H186" s="61"/>
    </row>
    <row r="187" spans="2:8" ht="12.75">
      <c r="B187" s="62"/>
      <c r="C187" s="57"/>
      <c r="D187" s="61"/>
      <c r="E187" s="61"/>
      <c r="F187" s="61"/>
      <c r="G187" s="61"/>
      <c r="H187" s="61"/>
    </row>
    <row r="188" spans="2:8" ht="12.75">
      <c r="B188" s="62"/>
      <c r="C188" s="57"/>
      <c r="D188" s="61"/>
      <c r="E188" s="61"/>
      <c r="F188" s="61"/>
      <c r="G188" s="61"/>
      <c r="H188" s="61"/>
    </row>
    <row r="189" spans="2:8" ht="12.75">
      <c r="B189" s="62"/>
      <c r="C189" s="57"/>
      <c r="D189" s="61"/>
      <c r="E189" s="61"/>
      <c r="F189" s="61"/>
      <c r="G189" s="61"/>
      <c r="H189" s="61"/>
    </row>
    <row r="190" spans="2:8" ht="12.75">
      <c r="B190" s="62"/>
      <c r="C190" s="57"/>
      <c r="D190" s="61"/>
      <c r="E190" s="61"/>
      <c r="F190" s="61"/>
      <c r="G190" s="61"/>
      <c r="H190" s="61"/>
    </row>
    <row r="191" spans="2:8" ht="12.75">
      <c r="B191" s="62"/>
      <c r="C191" s="57"/>
      <c r="D191" s="61"/>
      <c r="E191" s="61"/>
      <c r="F191" s="61"/>
      <c r="G191" s="61"/>
      <c r="H191" s="61"/>
    </row>
    <row r="192" spans="2:8" ht="12.75">
      <c r="B192" s="62"/>
      <c r="C192" s="57"/>
      <c r="D192" s="61"/>
      <c r="E192" s="61"/>
      <c r="F192" s="61"/>
      <c r="G192" s="61"/>
      <c r="H192" s="61"/>
    </row>
    <row r="193" spans="2:8" ht="12.75">
      <c r="B193" s="62"/>
      <c r="C193" s="57"/>
      <c r="D193" s="61"/>
      <c r="E193" s="61"/>
      <c r="F193" s="61"/>
      <c r="G193" s="61"/>
      <c r="H193" s="61"/>
    </row>
    <row r="194" spans="2:8" ht="12.75">
      <c r="B194" s="62"/>
      <c r="C194" s="57"/>
      <c r="D194" s="61"/>
      <c r="E194" s="61"/>
      <c r="F194" s="61"/>
      <c r="G194" s="61"/>
      <c r="H194" s="61"/>
    </row>
    <row r="195" spans="2:8" ht="12.75">
      <c r="B195" s="62"/>
      <c r="C195" s="57"/>
      <c r="D195" s="61"/>
      <c r="E195" s="61"/>
      <c r="F195" s="61"/>
      <c r="G195" s="61"/>
      <c r="H195" s="61"/>
    </row>
    <row r="196" spans="2:8" ht="12.75">
      <c r="B196" s="62"/>
      <c r="C196" s="57"/>
      <c r="D196" s="61"/>
      <c r="E196" s="61"/>
      <c r="F196" s="61"/>
      <c r="G196" s="61"/>
      <c r="H196" s="61"/>
    </row>
    <row r="197" spans="2:8" ht="12.75">
      <c r="B197" s="62"/>
      <c r="C197" s="57"/>
      <c r="D197" s="61"/>
      <c r="E197" s="61"/>
      <c r="F197" s="61"/>
      <c r="G197" s="61"/>
      <c r="H197" s="61"/>
    </row>
    <row r="198" spans="2:8" ht="12.75">
      <c r="B198" s="62"/>
      <c r="C198" s="57"/>
      <c r="D198" s="61"/>
      <c r="E198" s="61"/>
      <c r="F198" s="61"/>
      <c r="G198" s="61"/>
      <c r="H198" s="61"/>
    </row>
    <row r="199" spans="2:8" ht="12.75">
      <c r="B199" s="62"/>
      <c r="C199" s="57"/>
      <c r="D199" s="61"/>
      <c r="E199" s="61"/>
      <c r="F199" s="61"/>
      <c r="G199" s="61"/>
      <c r="H199" s="61"/>
    </row>
    <row r="200" spans="2:8" ht="12.75">
      <c r="B200" s="62"/>
      <c r="C200" s="57"/>
      <c r="D200" s="61"/>
      <c r="E200" s="61"/>
      <c r="F200" s="61"/>
      <c r="G200" s="61"/>
      <c r="H200" s="61"/>
    </row>
    <row r="201" spans="2:8" ht="12.75">
      <c r="B201" s="62"/>
      <c r="C201" s="57"/>
      <c r="D201" s="61"/>
      <c r="E201" s="61"/>
      <c r="F201" s="61"/>
      <c r="G201" s="61"/>
      <c r="H201" s="61"/>
    </row>
    <row r="202" spans="2:8" ht="12.75">
      <c r="B202" s="62"/>
      <c r="C202" s="57"/>
      <c r="D202" s="61"/>
      <c r="E202" s="61"/>
      <c r="F202" s="61"/>
      <c r="G202" s="61"/>
      <c r="H202" s="61"/>
    </row>
    <row r="203" spans="2:8" ht="12.75">
      <c r="B203" s="62"/>
      <c r="C203" s="57"/>
      <c r="D203" s="61"/>
      <c r="E203" s="61"/>
      <c r="F203" s="61"/>
      <c r="G203" s="61"/>
      <c r="H203" s="61"/>
    </row>
    <row r="204" spans="2:8" ht="12.75">
      <c r="B204" s="62"/>
      <c r="C204" s="57"/>
      <c r="D204" s="61"/>
      <c r="E204" s="61"/>
      <c r="F204" s="61"/>
      <c r="G204" s="61"/>
      <c r="H204" s="61"/>
    </row>
    <row r="205" spans="2:8" ht="12.75">
      <c r="B205" s="62"/>
      <c r="C205" s="57"/>
      <c r="D205" s="61"/>
      <c r="E205" s="61"/>
      <c r="F205" s="61"/>
      <c r="G205" s="61"/>
      <c r="H205" s="61"/>
    </row>
    <row r="206" spans="2:8" ht="12.75">
      <c r="B206" s="62"/>
      <c r="C206" s="57"/>
      <c r="D206" s="61"/>
      <c r="E206" s="61"/>
      <c r="F206" s="61"/>
      <c r="G206" s="61"/>
      <c r="H206" s="61"/>
    </row>
    <row r="207" spans="2:8" ht="12.75">
      <c r="B207" s="62"/>
      <c r="C207" s="57"/>
      <c r="D207" s="61"/>
      <c r="E207" s="61"/>
      <c r="F207" s="61"/>
      <c r="G207" s="61"/>
      <c r="H207" s="61"/>
    </row>
    <row r="208" spans="2:8" ht="12.75">
      <c r="B208" s="62"/>
      <c r="C208" s="57"/>
      <c r="D208" s="61"/>
      <c r="E208" s="61"/>
      <c r="F208" s="61"/>
      <c r="G208" s="61"/>
      <c r="H208" s="61"/>
    </row>
    <row r="209" spans="2:8" ht="12.75">
      <c r="B209" s="62"/>
      <c r="C209" s="57"/>
      <c r="D209" s="61"/>
      <c r="E209" s="61"/>
      <c r="F209" s="61"/>
      <c r="G209" s="61"/>
      <c r="H209" s="61"/>
    </row>
    <row r="210" spans="2:8" ht="12.75">
      <c r="B210" s="62"/>
      <c r="C210" s="57"/>
      <c r="D210" s="61"/>
      <c r="E210" s="61"/>
      <c r="F210" s="61"/>
      <c r="G210" s="61"/>
      <c r="H210" s="61"/>
    </row>
    <row r="211" spans="2:8" ht="12.75">
      <c r="B211" s="62"/>
      <c r="C211" s="57"/>
      <c r="D211" s="61"/>
      <c r="E211" s="61"/>
      <c r="F211" s="61"/>
      <c r="G211" s="61"/>
      <c r="H211" s="61"/>
    </row>
    <row r="212" spans="2:8" ht="12.75">
      <c r="B212" s="62"/>
      <c r="C212" s="57"/>
      <c r="D212" s="61"/>
      <c r="E212" s="61"/>
      <c r="F212" s="61"/>
      <c r="G212" s="61"/>
      <c r="H212" s="61"/>
    </row>
    <row r="213" spans="2:8" ht="12.75">
      <c r="B213" s="62"/>
      <c r="C213" s="57"/>
      <c r="D213" s="61"/>
      <c r="E213" s="61"/>
      <c r="F213" s="61"/>
      <c r="G213" s="61"/>
      <c r="H213" s="61"/>
    </row>
    <row r="214" spans="2:8" ht="12.75">
      <c r="B214" s="62"/>
      <c r="C214" s="57"/>
      <c r="D214" s="61"/>
      <c r="E214" s="61"/>
      <c r="F214" s="61"/>
      <c r="G214" s="61"/>
      <c r="H214" s="61"/>
    </row>
    <row r="215" spans="2:8" ht="12.75">
      <c r="B215" s="62"/>
      <c r="C215" s="57"/>
      <c r="D215" s="61"/>
      <c r="E215" s="61"/>
      <c r="F215" s="61"/>
      <c r="G215" s="61"/>
      <c r="H215" s="61"/>
    </row>
    <row r="216" spans="2:8" ht="12.75">
      <c r="B216" s="62"/>
      <c r="C216" s="57"/>
      <c r="D216" s="61"/>
      <c r="E216" s="61"/>
      <c r="F216" s="61"/>
      <c r="G216" s="61"/>
      <c r="H216" s="61"/>
    </row>
    <row r="217" spans="2:8" ht="12.75">
      <c r="B217" s="62"/>
      <c r="C217" s="57"/>
      <c r="D217" s="61"/>
      <c r="E217" s="61"/>
      <c r="F217" s="61"/>
      <c r="G217" s="61"/>
      <c r="H217" s="61"/>
    </row>
    <row r="218" spans="2:8" ht="12.75">
      <c r="B218" s="62"/>
      <c r="C218" s="57"/>
      <c r="D218" s="61"/>
      <c r="E218" s="61"/>
      <c r="F218" s="61"/>
      <c r="G218" s="61"/>
      <c r="H218" s="61"/>
    </row>
    <row r="219" spans="2:8" ht="12.75">
      <c r="B219" s="62"/>
      <c r="C219" s="57"/>
      <c r="D219" s="61"/>
      <c r="E219" s="61"/>
      <c r="F219" s="61"/>
      <c r="G219" s="61"/>
      <c r="H219" s="61"/>
    </row>
    <row r="220" spans="2:8" ht="12.75">
      <c r="B220" s="62"/>
      <c r="C220" s="57"/>
      <c r="D220" s="61"/>
      <c r="E220" s="61"/>
      <c r="F220" s="61"/>
      <c r="G220" s="61"/>
      <c r="H220" s="61"/>
    </row>
    <row r="221" spans="2:8" ht="12.75">
      <c r="B221" s="62"/>
      <c r="C221" s="57"/>
      <c r="D221" s="61"/>
      <c r="E221" s="61"/>
      <c r="F221" s="61"/>
      <c r="G221" s="61"/>
      <c r="H221" s="61"/>
    </row>
    <row r="222" spans="2:8" ht="12.75">
      <c r="B222" s="62"/>
      <c r="C222" s="57"/>
      <c r="D222" s="61"/>
      <c r="E222" s="61"/>
      <c r="F222" s="61"/>
      <c r="G222" s="61"/>
      <c r="H222" s="61"/>
    </row>
    <row r="223" spans="2:8" ht="12.75">
      <c r="B223" s="62"/>
      <c r="C223" s="57"/>
      <c r="D223" s="61"/>
      <c r="E223" s="61"/>
      <c r="F223" s="61"/>
      <c r="G223" s="61"/>
      <c r="H223" s="61"/>
    </row>
    <row r="224" spans="2:8" ht="12.75">
      <c r="B224" s="62"/>
      <c r="C224" s="57"/>
      <c r="D224" s="61"/>
      <c r="E224" s="61"/>
      <c r="F224" s="61"/>
      <c r="G224" s="61"/>
      <c r="H224" s="61"/>
    </row>
    <row r="225" spans="2:8" ht="12.75">
      <c r="B225" s="62"/>
      <c r="C225" s="57"/>
      <c r="D225" s="61"/>
      <c r="E225" s="61"/>
      <c r="F225" s="61"/>
      <c r="G225" s="61"/>
      <c r="H225" s="61"/>
    </row>
    <row r="226" spans="2:8" ht="12.75">
      <c r="B226" s="62"/>
      <c r="C226" s="57"/>
      <c r="D226" s="61"/>
      <c r="E226" s="61"/>
      <c r="F226" s="61"/>
      <c r="G226" s="61"/>
      <c r="H226" s="61"/>
    </row>
    <row r="227" spans="2:8" ht="12.75">
      <c r="B227" s="62"/>
      <c r="C227" s="57"/>
      <c r="D227" s="61"/>
      <c r="E227" s="61"/>
      <c r="F227" s="61"/>
      <c r="G227" s="61"/>
      <c r="H227" s="61"/>
    </row>
    <row r="228" spans="2:8" ht="12.75">
      <c r="B228" s="62"/>
      <c r="C228" s="57"/>
      <c r="D228" s="61"/>
      <c r="E228" s="61"/>
      <c r="F228" s="61"/>
      <c r="G228" s="61"/>
      <c r="H228" s="61"/>
    </row>
    <row r="229" spans="2:8" ht="12.75">
      <c r="B229" s="62"/>
      <c r="C229" s="57"/>
      <c r="D229" s="61"/>
      <c r="E229" s="61"/>
      <c r="F229" s="61"/>
      <c r="G229" s="61"/>
      <c r="H229" s="61"/>
    </row>
    <row r="230" spans="2:8" ht="12.75">
      <c r="B230" s="62"/>
      <c r="C230" s="57"/>
      <c r="D230" s="61"/>
      <c r="E230" s="61"/>
      <c r="F230" s="61"/>
      <c r="G230" s="61"/>
      <c r="H230" s="61"/>
    </row>
    <row r="231" spans="2:8" ht="12.75">
      <c r="B231" s="62"/>
      <c r="C231" s="57"/>
      <c r="D231" s="57"/>
      <c r="E231" s="57"/>
      <c r="F231" s="57"/>
      <c r="G231" s="57"/>
      <c r="H231" s="57"/>
    </row>
    <row r="232" spans="2:8" ht="12.75">
      <c r="B232" s="62"/>
      <c r="C232" s="57"/>
      <c r="D232" s="57"/>
      <c r="E232" s="57"/>
      <c r="F232" s="57"/>
      <c r="G232" s="57"/>
      <c r="H232" s="57"/>
    </row>
    <row r="233" spans="2:8" ht="12.75">
      <c r="B233" s="62"/>
      <c r="C233" s="57"/>
      <c r="D233" s="57"/>
      <c r="E233" s="57"/>
      <c r="F233" s="57"/>
      <c r="G233" s="57"/>
      <c r="H233" s="57"/>
    </row>
    <row r="234" spans="2:8" ht="12.75">
      <c r="B234" s="62"/>
      <c r="C234" s="57"/>
      <c r="D234" s="57"/>
      <c r="E234" s="57"/>
      <c r="F234" s="57"/>
      <c r="G234" s="57"/>
      <c r="H234" s="57"/>
    </row>
    <row r="235" spans="2:8" ht="12.75">
      <c r="B235" s="62"/>
      <c r="C235" s="57"/>
      <c r="D235" s="57"/>
      <c r="E235" s="57"/>
      <c r="F235" s="57"/>
      <c r="G235" s="57"/>
      <c r="H235" s="57"/>
    </row>
    <row r="236" spans="2:8" ht="12.75">
      <c r="B236" s="62"/>
      <c r="C236" s="57"/>
      <c r="D236" s="57"/>
      <c r="E236" s="57"/>
      <c r="F236" s="57"/>
      <c r="G236" s="57"/>
      <c r="H236" s="57"/>
    </row>
    <row r="237" spans="2:8" ht="12.75">
      <c r="B237" s="62"/>
      <c r="C237" s="57"/>
      <c r="D237" s="57"/>
      <c r="E237" s="57"/>
      <c r="F237" s="57"/>
      <c r="G237" s="57"/>
      <c r="H237" s="57"/>
    </row>
    <row r="238" spans="2:8" ht="12.75">
      <c r="B238" s="62"/>
      <c r="C238" s="57"/>
      <c r="D238" s="57"/>
      <c r="E238" s="57"/>
      <c r="F238" s="57"/>
      <c r="G238" s="57"/>
      <c r="H238" s="57"/>
    </row>
    <row r="239" spans="2:8" ht="12.75">
      <c r="B239" s="62"/>
      <c r="C239" s="57"/>
      <c r="D239" s="57"/>
      <c r="E239" s="57"/>
      <c r="F239" s="57"/>
      <c r="G239" s="57"/>
      <c r="H239" s="57"/>
    </row>
    <row r="240" spans="2:8" ht="12.75">
      <c r="B240" s="62"/>
      <c r="C240" s="57"/>
      <c r="D240" s="57"/>
      <c r="E240" s="57"/>
      <c r="F240" s="57"/>
      <c r="G240" s="57"/>
      <c r="H240" s="57"/>
    </row>
    <row r="241" spans="2:8" ht="12.75">
      <c r="B241" s="62"/>
      <c r="C241" s="57"/>
      <c r="D241" s="57"/>
      <c r="E241" s="57"/>
      <c r="F241" s="57"/>
      <c r="G241" s="57"/>
      <c r="H241" s="57"/>
    </row>
    <row r="242" spans="2:8" ht="12.75">
      <c r="B242" s="62"/>
      <c r="C242" s="57"/>
      <c r="D242" s="57"/>
      <c r="E242" s="57"/>
      <c r="F242" s="57"/>
      <c r="G242" s="57"/>
      <c r="H242" s="57"/>
    </row>
    <row r="243" spans="2:8" ht="12.75">
      <c r="B243" s="62"/>
      <c r="C243" s="57"/>
      <c r="D243" s="57"/>
      <c r="E243" s="57"/>
      <c r="F243" s="57"/>
      <c r="G243" s="57"/>
      <c r="H243" s="57"/>
    </row>
    <row r="244" spans="2:8" ht="12.75">
      <c r="B244" s="62"/>
      <c r="C244" s="57"/>
      <c r="D244" s="57"/>
      <c r="E244" s="57"/>
      <c r="F244" s="57"/>
      <c r="G244" s="57"/>
      <c r="H244" s="57"/>
    </row>
    <row r="245" spans="2:8" ht="12.75">
      <c r="B245" s="62"/>
      <c r="C245" s="57"/>
      <c r="D245" s="57"/>
      <c r="E245" s="57"/>
      <c r="F245" s="57"/>
      <c r="G245" s="57"/>
      <c r="H245" s="57"/>
    </row>
    <row r="246" spans="2:8" ht="12.75">
      <c r="B246" s="62"/>
      <c r="C246" s="57"/>
      <c r="D246" s="57"/>
      <c r="E246" s="57"/>
      <c r="F246" s="57"/>
      <c r="G246" s="57"/>
      <c r="H246" s="57"/>
    </row>
    <row r="247" spans="2:8" ht="12.75">
      <c r="B247" s="62"/>
      <c r="C247" s="57"/>
      <c r="D247" s="57"/>
      <c r="E247" s="57"/>
      <c r="F247" s="57"/>
      <c r="G247" s="57"/>
      <c r="H247" s="57"/>
    </row>
    <row r="248" spans="2:8" ht="12.75">
      <c r="B248" s="62"/>
      <c r="C248" s="57"/>
      <c r="D248" s="57"/>
      <c r="E248" s="57"/>
      <c r="F248" s="57"/>
      <c r="G248" s="57"/>
      <c r="H248" s="57"/>
    </row>
    <row r="249" spans="2:8" ht="12.75">
      <c r="B249" s="62"/>
      <c r="C249" s="57"/>
      <c r="D249" s="57"/>
      <c r="E249" s="57"/>
      <c r="F249" s="57"/>
      <c r="G249" s="57"/>
      <c r="H249" s="57"/>
    </row>
    <row r="250" spans="2:8" ht="12.75">
      <c r="B250" s="62"/>
      <c r="C250" s="57"/>
      <c r="D250" s="57"/>
      <c r="E250" s="57"/>
      <c r="F250" s="57"/>
      <c r="G250" s="57"/>
      <c r="H250" s="57"/>
    </row>
    <row r="251" spans="2:8" ht="12.75">
      <c r="B251" s="62"/>
      <c r="C251" s="57"/>
      <c r="D251" s="57"/>
      <c r="E251" s="57"/>
      <c r="F251" s="57"/>
      <c r="G251" s="57"/>
      <c r="H251" s="57"/>
    </row>
    <row r="252" spans="2:8" ht="12.75">
      <c r="B252" s="62"/>
      <c r="C252" s="57"/>
      <c r="D252" s="57"/>
      <c r="E252" s="57"/>
      <c r="F252" s="57"/>
      <c r="G252" s="57"/>
      <c r="H252" s="57"/>
    </row>
    <row r="253" spans="2:8" ht="12.75">
      <c r="B253" s="62"/>
      <c r="C253" s="57"/>
      <c r="D253" s="57"/>
      <c r="E253" s="57"/>
      <c r="F253" s="57"/>
      <c r="G253" s="57"/>
      <c r="H253" s="57"/>
    </row>
    <row r="254" spans="2:8" ht="12.75">
      <c r="B254" s="62"/>
      <c r="C254" s="57"/>
      <c r="D254" s="57"/>
      <c r="E254" s="57"/>
      <c r="F254" s="57"/>
      <c r="G254" s="57"/>
      <c r="H254" s="57"/>
    </row>
    <row r="255" spans="2:8" ht="12.75">
      <c r="B255" s="62"/>
      <c r="C255" s="57"/>
      <c r="D255" s="57"/>
      <c r="E255" s="57"/>
      <c r="F255" s="57"/>
      <c r="G255" s="57"/>
      <c r="H255" s="57"/>
    </row>
    <row r="256" spans="2:8" ht="12.75">
      <c r="B256" s="62"/>
      <c r="C256" s="57"/>
      <c r="D256" s="57"/>
      <c r="E256" s="57"/>
      <c r="F256" s="57"/>
      <c r="G256" s="57"/>
      <c r="H256" s="57"/>
    </row>
    <row r="257" spans="2:8" ht="12.75">
      <c r="B257" s="62"/>
      <c r="C257" s="57"/>
      <c r="D257" s="57"/>
      <c r="E257" s="57"/>
      <c r="F257" s="57"/>
      <c r="G257" s="57"/>
      <c r="H257" s="57"/>
    </row>
    <row r="258" spans="2:8" ht="12.75">
      <c r="B258" s="62"/>
      <c r="C258" s="57"/>
      <c r="D258" s="57"/>
      <c r="E258" s="57"/>
      <c r="F258" s="57"/>
      <c r="G258" s="57"/>
      <c r="H258" s="57"/>
    </row>
    <row r="259" spans="2:8" ht="12.75">
      <c r="B259" s="62"/>
      <c r="C259" s="57"/>
      <c r="D259" s="57"/>
      <c r="E259" s="57"/>
      <c r="F259" s="57"/>
      <c r="G259" s="57"/>
      <c r="H259" s="57"/>
    </row>
    <row r="260" spans="2:8" ht="12.75">
      <c r="B260" s="62"/>
      <c r="C260" s="57"/>
      <c r="D260" s="57"/>
      <c r="E260" s="57"/>
      <c r="F260" s="57"/>
      <c r="G260" s="57"/>
      <c r="H260" s="57"/>
    </row>
    <row r="261" spans="2:8" ht="12.75">
      <c r="B261" s="62"/>
      <c r="C261" s="57"/>
      <c r="D261" s="57"/>
      <c r="E261" s="57"/>
      <c r="F261" s="57"/>
      <c r="G261" s="57"/>
      <c r="H261" s="57"/>
    </row>
    <row r="262" spans="2:8" ht="12.75">
      <c r="B262" s="62"/>
      <c r="C262" s="57"/>
      <c r="D262" s="57"/>
      <c r="E262" s="57"/>
      <c r="F262" s="57"/>
      <c r="G262" s="57"/>
      <c r="H262" s="57"/>
    </row>
    <row r="263" spans="2:8" ht="12.75">
      <c r="B263" s="62"/>
      <c r="C263" s="57"/>
      <c r="D263" s="57"/>
      <c r="E263" s="57"/>
      <c r="F263" s="57"/>
      <c r="G263" s="57"/>
      <c r="H263" s="57"/>
    </row>
    <row r="264" spans="2:8" ht="12.75">
      <c r="B264" s="62"/>
      <c r="C264" s="57"/>
      <c r="D264" s="57"/>
      <c r="E264" s="57"/>
      <c r="F264" s="57"/>
      <c r="G264" s="57"/>
      <c r="H264" s="57"/>
    </row>
    <row r="265" spans="2:8" ht="12.75">
      <c r="B265" s="62"/>
      <c r="C265" s="57"/>
      <c r="D265" s="57"/>
      <c r="E265" s="57"/>
      <c r="F265" s="57"/>
      <c r="G265" s="57"/>
      <c r="H265" s="57"/>
    </row>
    <row r="266" spans="2:8" ht="12.75">
      <c r="B266" s="62"/>
      <c r="C266" s="57"/>
      <c r="D266" s="57"/>
      <c r="E266" s="57"/>
      <c r="F266" s="57"/>
      <c r="G266" s="57"/>
      <c r="H266" s="57"/>
    </row>
    <row r="267" spans="2:8" ht="12.75">
      <c r="B267" s="62"/>
      <c r="C267" s="57"/>
      <c r="D267" s="57"/>
      <c r="E267" s="57"/>
      <c r="F267" s="57"/>
      <c r="G267" s="57"/>
      <c r="H267" s="57"/>
    </row>
    <row r="268" spans="2:8" ht="12.75">
      <c r="B268" s="62"/>
      <c r="C268" s="57"/>
      <c r="D268" s="57"/>
      <c r="E268" s="57"/>
      <c r="F268" s="57"/>
      <c r="G268" s="57"/>
      <c r="H268" s="57"/>
    </row>
    <row r="269" spans="2:8" ht="12.75">
      <c r="B269" s="62"/>
      <c r="C269" s="57"/>
      <c r="D269" s="57"/>
      <c r="E269" s="57"/>
      <c r="F269" s="57"/>
      <c r="G269" s="57"/>
      <c r="H269" s="57"/>
    </row>
    <row r="270" spans="2:8" ht="12.75">
      <c r="B270" s="62"/>
      <c r="C270" s="57"/>
      <c r="D270" s="57"/>
      <c r="E270" s="57"/>
      <c r="F270" s="57"/>
      <c r="G270" s="57"/>
      <c r="H270" s="57"/>
    </row>
    <row r="271" spans="2:8" ht="12.75">
      <c r="B271" s="62"/>
      <c r="C271" s="57"/>
      <c r="D271" s="57"/>
      <c r="E271" s="57"/>
      <c r="F271" s="57"/>
      <c r="G271" s="57"/>
      <c r="H271" s="57"/>
    </row>
    <row r="272" spans="2:8" ht="12.75">
      <c r="B272" s="62"/>
      <c r="C272" s="57"/>
      <c r="D272" s="57"/>
      <c r="E272" s="57"/>
      <c r="F272" s="57"/>
      <c r="G272" s="57"/>
      <c r="H272" s="57"/>
    </row>
    <row r="273" spans="2:8" ht="12.75">
      <c r="B273" s="62"/>
      <c r="C273" s="57"/>
      <c r="D273" s="57"/>
      <c r="E273" s="57"/>
      <c r="F273" s="57"/>
      <c r="G273" s="57"/>
      <c r="H273" s="57"/>
    </row>
    <row r="274" spans="2:8" ht="12.75">
      <c r="B274" s="62"/>
      <c r="C274" s="57"/>
      <c r="D274" s="57"/>
      <c r="E274" s="57"/>
      <c r="F274" s="57"/>
      <c r="G274" s="57"/>
      <c r="H274" s="57"/>
    </row>
    <row r="275" spans="2:8" ht="12.75">
      <c r="B275" s="62"/>
      <c r="C275" s="57"/>
      <c r="D275" s="57"/>
      <c r="E275" s="57"/>
      <c r="F275" s="57"/>
      <c r="G275" s="57"/>
      <c r="H275" s="57"/>
    </row>
    <row r="276" spans="2:8" ht="12.75">
      <c r="B276" s="62"/>
      <c r="C276" s="57"/>
      <c r="D276" s="57"/>
      <c r="E276" s="57"/>
      <c r="F276" s="57"/>
      <c r="G276" s="57"/>
      <c r="H276" s="57"/>
    </row>
    <row r="277" spans="2:8" ht="12.75">
      <c r="B277" s="62"/>
      <c r="C277" s="57"/>
      <c r="D277" s="57"/>
      <c r="E277" s="57"/>
      <c r="F277" s="57"/>
      <c r="G277" s="57"/>
      <c r="H277" s="57"/>
    </row>
    <row r="278" spans="2:8" ht="12.75">
      <c r="B278" s="62"/>
      <c r="C278" s="57"/>
      <c r="D278" s="57"/>
      <c r="E278" s="57"/>
      <c r="F278" s="57"/>
      <c r="G278" s="57"/>
      <c r="H278" s="57"/>
    </row>
    <row r="279" spans="2:8" ht="12.75">
      <c r="B279" s="62"/>
      <c r="C279" s="57"/>
      <c r="D279" s="57"/>
      <c r="E279" s="57"/>
      <c r="F279" s="57"/>
      <c r="G279" s="57"/>
      <c r="H279" s="57"/>
    </row>
    <row r="280" spans="2:8" ht="12.75">
      <c r="B280" s="62"/>
      <c r="C280" s="57"/>
      <c r="D280" s="57"/>
      <c r="E280" s="57"/>
      <c r="F280" s="57"/>
      <c r="G280" s="57"/>
      <c r="H280" s="57"/>
    </row>
    <row r="281" spans="2:8" ht="12.75">
      <c r="B281" s="62"/>
      <c r="C281" s="57"/>
      <c r="D281" s="57"/>
      <c r="E281" s="57"/>
      <c r="F281" s="57"/>
      <c r="G281" s="57"/>
      <c r="H281" s="57"/>
    </row>
    <row r="282" spans="2:8" ht="12.75">
      <c r="B282" s="62"/>
      <c r="C282" s="57"/>
      <c r="D282" s="57"/>
      <c r="E282" s="57"/>
      <c r="F282" s="57"/>
      <c r="G282" s="57"/>
      <c r="H282" s="57"/>
    </row>
    <row r="283" spans="2:8" ht="12.75">
      <c r="B283" s="62"/>
      <c r="C283" s="57"/>
      <c r="D283" s="57"/>
      <c r="E283" s="57"/>
      <c r="F283" s="57"/>
      <c r="G283" s="57"/>
      <c r="H283" s="57"/>
    </row>
    <row r="284" spans="2:8" ht="12.75">
      <c r="B284" s="62"/>
      <c r="C284" s="57"/>
      <c r="D284" s="57"/>
      <c r="E284" s="57"/>
      <c r="F284" s="57"/>
      <c r="G284" s="57"/>
      <c r="H284" s="57"/>
    </row>
    <row r="285" spans="2:8" ht="12.75">
      <c r="B285" s="62"/>
      <c r="C285" s="57"/>
      <c r="D285" s="57"/>
      <c r="E285" s="57"/>
      <c r="F285" s="57"/>
      <c r="G285" s="57"/>
      <c r="H285" s="57"/>
    </row>
    <row r="286" spans="2:8" ht="12.75">
      <c r="B286" s="62"/>
      <c r="C286" s="57"/>
      <c r="D286" s="57"/>
      <c r="E286" s="57"/>
      <c r="F286" s="57"/>
      <c r="G286" s="57"/>
      <c r="H286" s="57"/>
    </row>
    <row r="287" spans="2:8" ht="12.75">
      <c r="B287" s="62"/>
      <c r="C287" s="57"/>
      <c r="D287" s="57"/>
      <c r="E287" s="57"/>
      <c r="F287" s="57"/>
      <c r="G287" s="57"/>
      <c r="H287" s="57"/>
    </row>
    <row r="288" spans="2:8" ht="12.75">
      <c r="B288" s="62"/>
      <c r="C288" s="57"/>
      <c r="D288" s="57"/>
      <c r="E288" s="57"/>
      <c r="F288" s="57"/>
      <c r="G288" s="57"/>
      <c r="H288" s="57"/>
    </row>
    <row r="289" spans="2:8" ht="12.75">
      <c r="B289" s="62"/>
      <c r="C289" s="57"/>
      <c r="D289" s="57"/>
      <c r="E289" s="57"/>
      <c r="F289" s="57"/>
      <c r="G289" s="57"/>
      <c r="H289" s="57"/>
    </row>
    <row r="290" spans="2:8" ht="12.75">
      <c r="B290" s="62"/>
      <c r="C290" s="57"/>
      <c r="D290" s="57"/>
      <c r="E290" s="57"/>
      <c r="F290" s="57"/>
      <c r="G290" s="57"/>
      <c r="H290" s="57"/>
    </row>
    <row r="291" spans="2:8" ht="12.75">
      <c r="B291" s="62"/>
      <c r="C291" s="57"/>
      <c r="D291" s="57"/>
      <c r="E291" s="57"/>
      <c r="F291" s="57"/>
      <c r="G291" s="57"/>
      <c r="H291" s="57"/>
    </row>
    <row r="292" spans="2:8" ht="12.75">
      <c r="B292" s="62"/>
      <c r="C292" s="57"/>
      <c r="D292" s="57"/>
      <c r="E292" s="57"/>
      <c r="F292" s="57"/>
      <c r="G292" s="57"/>
      <c r="H292" s="57"/>
    </row>
    <row r="293" spans="2:8" ht="12.75">
      <c r="B293" s="62"/>
      <c r="C293" s="57"/>
      <c r="D293" s="57"/>
      <c r="E293" s="57"/>
      <c r="F293" s="57"/>
      <c r="G293" s="57"/>
      <c r="H293" s="57"/>
    </row>
    <row r="294" spans="2:8" ht="12.75">
      <c r="B294" s="62"/>
      <c r="C294" s="57"/>
      <c r="D294" s="57"/>
      <c r="E294" s="57"/>
      <c r="F294" s="57"/>
      <c r="G294" s="57"/>
      <c r="H294" s="57"/>
    </row>
    <row r="295" spans="2:8" ht="12.75">
      <c r="B295" s="62"/>
      <c r="C295" s="57"/>
      <c r="D295" s="57"/>
      <c r="E295" s="57"/>
      <c r="F295" s="57"/>
      <c r="G295" s="57"/>
      <c r="H295" s="57"/>
    </row>
    <row r="296" spans="2:8" ht="12.75">
      <c r="B296" s="62"/>
      <c r="C296" s="57"/>
      <c r="D296" s="57"/>
      <c r="E296" s="57"/>
      <c r="F296" s="57"/>
      <c r="G296" s="57"/>
      <c r="H296" s="57"/>
    </row>
    <row r="297" spans="2:8" ht="12.75">
      <c r="B297" s="62"/>
      <c r="C297" s="57"/>
      <c r="D297" s="57"/>
      <c r="E297" s="57"/>
      <c r="F297" s="57"/>
      <c r="G297" s="57"/>
      <c r="H297" s="57"/>
    </row>
    <row r="298" spans="2:8" ht="12.75">
      <c r="B298" s="62"/>
      <c r="C298" s="57"/>
      <c r="D298" s="57"/>
      <c r="E298" s="57"/>
      <c r="F298" s="57"/>
      <c r="G298" s="57"/>
      <c r="H298" s="57"/>
    </row>
    <row r="299" spans="2:8" ht="12.75">
      <c r="B299" s="62"/>
      <c r="C299" s="57"/>
      <c r="D299" s="57"/>
      <c r="E299" s="57"/>
      <c r="F299" s="57"/>
      <c r="G299" s="57"/>
      <c r="H299" s="57"/>
    </row>
    <row r="300" spans="2:8" ht="12.75">
      <c r="B300" s="62"/>
      <c r="C300" s="57"/>
      <c r="D300" s="57"/>
      <c r="E300" s="57"/>
      <c r="F300" s="57"/>
      <c r="G300" s="57"/>
      <c r="H300" s="57"/>
    </row>
    <row r="301" spans="2:8" ht="12.75">
      <c r="B301" s="62"/>
      <c r="C301" s="57"/>
      <c r="D301" s="57"/>
      <c r="E301" s="57"/>
      <c r="F301" s="57"/>
      <c r="G301" s="57"/>
      <c r="H301" s="57"/>
    </row>
    <row r="302" spans="2:8" ht="12.75">
      <c r="B302" s="62"/>
      <c r="C302" s="57"/>
      <c r="D302" s="57"/>
      <c r="E302" s="57"/>
      <c r="F302" s="57"/>
      <c r="G302" s="57"/>
      <c r="H302" s="57"/>
    </row>
    <row r="303" spans="2:8" ht="12.75">
      <c r="B303" s="62"/>
      <c r="C303" s="57"/>
      <c r="D303" s="57"/>
      <c r="E303" s="57"/>
      <c r="F303" s="57"/>
      <c r="G303" s="57"/>
      <c r="H303" s="57"/>
    </row>
    <row r="304" spans="2:8" ht="12.75">
      <c r="B304" s="62"/>
      <c r="C304" s="57"/>
      <c r="D304" s="57"/>
      <c r="E304" s="57"/>
      <c r="F304" s="57"/>
      <c r="G304" s="57"/>
      <c r="H304" s="57"/>
    </row>
    <row r="305" spans="2:8" ht="12.75">
      <c r="B305" s="62"/>
      <c r="C305" s="57"/>
      <c r="D305" s="57"/>
      <c r="E305" s="57"/>
      <c r="F305" s="57"/>
      <c r="G305" s="57"/>
      <c r="H305" s="57"/>
    </row>
    <row r="306" spans="2:8" ht="12.75">
      <c r="B306" s="62"/>
      <c r="C306" s="57"/>
      <c r="D306" s="57"/>
      <c r="E306" s="57"/>
      <c r="F306" s="57"/>
      <c r="G306" s="57"/>
      <c r="H306" s="57"/>
    </row>
    <row r="307" spans="2:8" ht="12.75">
      <c r="B307" s="62"/>
      <c r="C307" s="57"/>
      <c r="D307" s="57"/>
      <c r="E307" s="57"/>
      <c r="F307" s="57"/>
      <c r="G307" s="57"/>
      <c r="H307" s="57"/>
    </row>
    <row r="308" spans="2:8" ht="12.75">
      <c r="B308" s="62"/>
      <c r="C308" s="57"/>
      <c r="D308" s="57"/>
      <c r="E308" s="57"/>
      <c r="F308" s="57"/>
      <c r="G308" s="57"/>
      <c r="H308" s="57"/>
    </row>
    <row r="309" spans="2:8" ht="12.75">
      <c r="B309" s="62"/>
      <c r="C309" s="57"/>
      <c r="D309" s="57"/>
      <c r="E309" s="57"/>
      <c r="F309" s="57"/>
      <c r="G309" s="57"/>
      <c r="H309" s="57"/>
    </row>
    <row r="310" spans="2:8" ht="12.75">
      <c r="B310" s="62"/>
      <c r="C310" s="57"/>
      <c r="D310" s="57"/>
      <c r="E310" s="57"/>
      <c r="F310" s="57"/>
      <c r="G310" s="57"/>
      <c r="H310" s="57"/>
    </row>
    <row r="311" spans="2:8" ht="12.75">
      <c r="B311" s="62"/>
      <c r="C311" s="57"/>
      <c r="D311" s="57"/>
      <c r="E311" s="57"/>
      <c r="F311" s="57"/>
      <c r="G311" s="57"/>
      <c r="H311" s="57"/>
    </row>
    <row r="312" spans="2:8" ht="12.75">
      <c r="B312" s="62"/>
      <c r="C312" s="57"/>
      <c r="D312" s="57"/>
      <c r="E312" s="57"/>
      <c r="F312" s="57"/>
      <c r="G312" s="57"/>
      <c r="H312" s="57"/>
    </row>
    <row r="313" spans="2:8" ht="12.75">
      <c r="B313" s="62"/>
      <c r="C313" s="57"/>
      <c r="D313" s="57"/>
      <c r="E313" s="57"/>
      <c r="F313" s="57"/>
      <c r="G313" s="57"/>
      <c r="H313" s="57"/>
    </row>
    <row r="314" spans="2:8" ht="12.75">
      <c r="B314" s="62"/>
      <c r="C314" s="57"/>
      <c r="D314" s="57"/>
      <c r="E314" s="57"/>
      <c r="F314" s="57"/>
      <c r="G314" s="57"/>
      <c r="H314" s="57"/>
    </row>
    <row r="315" spans="2:8" ht="12.75">
      <c r="B315" s="62"/>
      <c r="C315" s="57"/>
      <c r="D315" s="57"/>
      <c r="E315" s="57"/>
      <c r="F315" s="57"/>
      <c r="G315" s="57"/>
      <c r="H315" s="57"/>
    </row>
    <row r="316" spans="2:8" ht="12.75">
      <c r="B316" s="62"/>
      <c r="C316" s="57"/>
      <c r="D316" s="57"/>
      <c r="E316" s="57"/>
      <c r="F316" s="57"/>
      <c r="G316" s="57"/>
      <c r="H316" s="57"/>
    </row>
    <row r="317" spans="2:8" ht="12.75">
      <c r="B317" s="62"/>
      <c r="C317" s="57"/>
      <c r="D317" s="57"/>
      <c r="E317" s="57"/>
      <c r="F317" s="57"/>
      <c r="G317" s="57"/>
      <c r="H317" s="57"/>
    </row>
    <row r="318" spans="2:8" ht="12.75">
      <c r="B318" s="62"/>
      <c r="C318" s="57"/>
      <c r="D318" s="57"/>
      <c r="E318" s="57"/>
      <c r="F318" s="57"/>
      <c r="G318" s="57"/>
      <c r="H318" s="57"/>
    </row>
    <row r="319" spans="2:8" ht="12.75">
      <c r="B319" s="62"/>
      <c r="C319" s="57"/>
      <c r="D319" s="57"/>
      <c r="E319" s="57"/>
      <c r="F319" s="57"/>
      <c r="G319" s="57"/>
      <c r="H319" s="57"/>
    </row>
    <row r="320" spans="2:8" ht="12.75">
      <c r="B320" s="62"/>
      <c r="C320" s="57"/>
      <c r="D320" s="57"/>
      <c r="E320" s="57"/>
      <c r="F320" s="57"/>
      <c r="G320" s="57"/>
      <c r="H320" s="57"/>
    </row>
    <row r="321" spans="2:8" ht="12.75">
      <c r="B321" s="62"/>
      <c r="C321" s="57"/>
      <c r="D321" s="57"/>
      <c r="E321" s="57"/>
      <c r="F321" s="57"/>
      <c r="G321" s="57"/>
      <c r="H321" s="57"/>
    </row>
    <row r="322" spans="2:8" ht="12.75">
      <c r="B322" s="62"/>
      <c r="C322" s="57"/>
      <c r="D322" s="57"/>
      <c r="E322" s="57"/>
      <c r="F322" s="57"/>
      <c r="G322" s="57"/>
      <c r="H322" s="57"/>
    </row>
    <row r="323" spans="2:8" ht="12.75">
      <c r="B323" s="62"/>
      <c r="C323" s="57"/>
      <c r="D323" s="57"/>
      <c r="E323" s="57"/>
      <c r="F323" s="57"/>
      <c r="G323" s="57"/>
      <c r="H323" s="57"/>
    </row>
    <row r="324" spans="2:8" ht="12.75">
      <c r="B324" s="62"/>
      <c r="C324" s="57"/>
      <c r="D324" s="57"/>
      <c r="E324" s="57"/>
      <c r="F324" s="57"/>
      <c r="G324" s="57"/>
      <c r="H324" s="57"/>
    </row>
    <row r="325" spans="2:8" ht="12.75">
      <c r="B325" s="62"/>
      <c r="C325" s="57"/>
      <c r="D325" s="57"/>
      <c r="E325" s="57"/>
      <c r="F325" s="57"/>
      <c r="G325" s="57"/>
      <c r="H325" s="57"/>
    </row>
    <row r="326" spans="2:8" ht="12.75">
      <c r="B326" s="62"/>
      <c r="C326" s="57"/>
      <c r="D326" s="57"/>
      <c r="E326" s="57"/>
      <c r="F326" s="57"/>
      <c r="G326" s="57"/>
      <c r="H326" s="57"/>
    </row>
    <row r="327" spans="2:8" ht="12.75">
      <c r="B327" s="62"/>
      <c r="C327" s="57"/>
      <c r="D327" s="57"/>
      <c r="E327" s="57"/>
      <c r="F327" s="57"/>
      <c r="G327" s="57"/>
      <c r="H327" s="57"/>
    </row>
    <row r="328" spans="2:8" ht="12.75">
      <c r="B328" s="62"/>
      <c r="C328" s="57"/>
      <c r="D328" s="57"/>
      <c r="E328" s="57"/>
      <c r="F328" s="57"/>
      <c r="G328" s="57"/>
      <c r="H328" s="57"/>
    </row>
    <row r="329" spans="2:8" ht="12.75">
      <c r="B329" s="62"/>
      <c r="C329" s="57"/>
      <c r="D329" s="57"/>
      <c r="E329" s="57"/>
      <c r="F329" s="57"/>
      <c r="G329" s="57"/>
      <c r="H329" s="57"/>
    </row>
    <row r="330" spans="2:8" ht="12.75">
      <c r="B330" s="62"/>
      <c r="C330" s="57"/>
      <c r="D330" s="57"/>
      <c r="E330" s="57"/>
      <c r="F330" s="57"/>
      <c r="G330" s="57"/>
      <c r="H330" s="57"/>
    </row>
    <row r="331" spans="2:8" ht="12.75">
      <c r="B331" s="62"/>
      <c r="C331" s="57"/>
      <c r="D331" s="57"/>
      <c r="E331" s="57"/>
      <c r="F331" s="57"/>
      <c r="G331" s="57"/>
      <c r="H331" s="57"/>
    </row>
    <row r="332" spans="2:8" ht="12.75">
      <c r="B332" s="62"/>
      <c r="C332" s="57"/>
      <c r="D332" s="57"/>
      <c r="E332" s="57"/>
      <c r="F332" s="57"/>
      <c r="G332" s="57"/>
      <c r="H332" s="57"/>
    </row>
    <row r="333" spans="2:8" ht="12.75">
      <c r="B333" s="62"/>
      <c r="C333" s="57"/>
      <c r="D333" s="57"/>
      <c r="E333" s="57"/>
      <c r="F333" s="57"/>
      <c r="G333" s="57"/>
      <c r="H333" s="57"/>
    </row>
    <row r="334" spans="2:8" ht="12.75">
      <c r="B334" s="62"/>
      <c r="C334" s="57"/>
      <c r="D334" s="57"/>
      <c r="E334" s="57"/>
      <c r="F334" s="57"/>
      <c r="G334" s="57"/>
      <c r="H334" s="57"/>
    </row>
    <row r="335" spans="2:8" ht="12.75">
      <c r="B335" s="62"/>
      <c r="C335" s="57"/>
      <c r="D335" s="57"/>
      <c r="E335" s="57"/>
      <c r="F335" s="57"/>
      <c r="G335" s="57"/>
      <c r="H335" s="57"/>
    </row>
    <row r="336" spans="2:8" ht="12.75">
      <c r="B336" s="62"/>
      <c r="C336" s="57"/>
      <c r="D336" s="57"/>
      <c r="E336" s="57"/>
      <c r="F336" s="57"/>
      <c r="G336" s="57"/>
      <c r="H336" s="57"/>
    </row>
    <row r="337" spans="2:8" ht="12.75">
      <c r="B337" s="62"/>
      <c r="C337" s="57"/>
      <c r="D337" s="57"/>
      <c r="E337" s="57"/>
      <c r="F337" s="57"/>
      <c r="G337" s="57"/>
      <c r="H337" s="57"/>
    </row>
    <row r="338" spans="2:8" ht="12.75">
      <c r="B338" s="62"/>
      <c r="C338" s="57"/>
      <c r="D338" s="57"/>
      <c r="E338" s="57"/>
      <c r="F338" s="57"/>
      <c r="G338" s="57"/>
      <c r="H338" s="57"/>
    </row>
    <row r="339" spans="2:8" ht="12.75">
      <c r="B339" s="62"/>
      <c r="C339" s="57"/>
      <c r="D339" s="57"/>
      <c r="E339" s="57"/>
      <c r="F339" s="57"/>
      <c r="G339" s="57"/>
      <c r="H339" s="57"/>
    </row>
    <row r="340" spans="2:8" ht="12.75">
      <c r="B340" s="62"/>
      <c r="C340" s="57"/>
      <c r="D340" s="57"/>
      <c r="E340" s="57"/>
      <c r="F340" s="57"/>
      <c r="G340" s="57"/>
      <c r="H340" s="57"/>
    </row>
    <row r="341" spans="2:8" ht="12.75">
      <c r="B341" s="62"/>
      <c r="C341" s="57"/>
      <c r="D341" s="57"/>
      <c r="E341" s="57"/>
      <c r="F341" s="57"/>
      <c r="G341" s="57"/>
      <c r="H341" s="57"/>
    </row>
    <row r="342" spans="2:8" ht="12.75">
      <c r="B342" s="62"/>
      <c r="C342" s="57"/>
      <c r="D342" s="57"/>
      <c r="E342" s="57"/>
      <c r="F342" s="57"/>
      <c r="G342" s="57"/>
      <c r="H342" s="57"/>
    </row>
    <row r="343" spans="2:8" ht="12.75">
      <c r="B343" s="62"/>
      <c r="C343" s="57"/>
      <c r="D343" s="57"/>
      <c r="E343" s="57"/>
      <c r="F343" s="57"/>
      <c r="G343" s="57"/>
      <c r="H343" s="57"/>
    </row>
    <row r="344" spans="2:8" ht="12.75">
      <c r="B344" s="62"/>
      <c r="C344" s="57"/>
      <c r="D344" s="57"/>
      <c r="E344" s="57"/>
      <c r="F344" s="57"/>
      <c r="G344" s="57"/>
      <c r="H344" s="57"/>
    </row>
    <row r="345" spans="2:8" ht="12.75">
      <c r="B345" s="62"/>
      <c r="C345" s="57"/>
      <c r="D345" s="57"/>
      <c r="E345" s="57"/>
      <c r="F345" s="57"/>
      <c r="G345" s="57"/>
      <c r="H345" s="57"/>
    </row>
    <row r="346" spans="2:8" ht="12.75">
      <c r="B346" s="62"/>
      <c r="C346" s="57"/>
      <c r="D346" s="57"/>
      <c r="E346" s="57"/>
      <c r="F346" s="57"/>
      <c r="G346" s="57"/>
      <c r="H346" s="57"/>
    </row>
    <row r="347" spans="2:8" ht="12.75">
      <c r="B347" s="62"/>
      <c r="C347" s="57"/>
      <c r="D347" s="57"/>
      <c r="E347" s="57"/>
      <c r="F347" s="57"/>
      <c r="G347" s="57"/>
      <c r="H347" s="57"/>
    </row>
    <row r="348" spans="2:8" ht="12.75">
      <c r="B348" s="62"/>
      <c r="C348" s="57"/>
      <c r="D348" s="57"/>
      <c r="E348" s="57"/>
      <c r="F348" s="57"/>
      <c r="G348" s="57"/>
      <c r="H348" s="57"/>
    </row>
    <row r="349" spans="2:8" ht="12.75">
      <c r="B349" s="62"/>
      <c r="C349" s="57"/>
      <c r="D349" s="57"/>
      <c r="E349" s="57"/>
      <c r="F349" s="57"/>
      <c r="G349" s="57"/>
      <c r="H349" s="57"/>
    </row>
    <row r="350" spans="2:8" ht="12.75">
      <c r="B350" s="62"/>
      <c r="C350" s="57"/>
      <c r="D350" s="57"/>
      <c r="E350" s="57"/>
      <c r="F350" s="57"/>
      <c r="G350" s="57"/>
      <c r="H350" s="57"/>
    </row>
    <row r="351" spans="2:8" ht="12.75">
      <c r="B351" s="62"/>
      <c r="C351" s="57"/>
      <c r="D351" s="57"/>
      <c r="E351" s="57"/>
      <c r="F351" s="57"/>
      <c r="G351" s="57"/>
      <c r="H351" s="57"/>
    </row>
    <row r="352" spans="2:8" ht="12.75">
      <c r="B352" s="62"/>
      <c r="C352" s="57"/>
      <c r="D352" s="57"/>
      <c r="E352" s="57"/>
      <c r="F352" s="57"/>
      <c r="G352" s="57"/>
      <c r="H352" s="57"/>
    </row>
    <row r="353" spans="2:8" ht="12.75">
      <c r="B353" s="62"/>
      <c r="C353" s="57"/>
      <c r="D353" s="57"/>
      <c r="E353" s="57"/>
      <c r="F353" s="57"/>
      <c r="G353" s="57"/>
      <c r="H353" s="57"/>
    </row>
    <row r="354" spans="2:8" ht="12.75">
      <c r="B354" s="62"/>
      <c r="C354" s="57"/>
      <c r="D354" s="57"/>
      <c r="E354" s="57"/>
      <c r="F354" s="57"/>
      <c r="G354" s="57"/>
      <c r="H354" s="57"/>
    </row>
    <row r="355" spans="2:8" ht="12.75">
      <c r="B355" s="62"/>
      <c r="C355" s="57"/>
      <c r="D355" s="57"/>
      <c r="E355" s="57"/>
      <c r="F355" s="57"/>
      <c r="G355" s="57"/>
      <c r="H355" s="57"/>
    </row>
    <row r="356" spans="2:8" ht="12.75">
      <c r="B356" s="62"/>
      <c r="C356" s="57"/>
      <c r="D356" s="57"/>
      <c r="E356" s="57"/>
      <c r="F356" s="57"/>
      <c r="G356" s="57"/>
      <c r="H356" s="57"/>
    </row>
    <row r="357" spans="2:8" ht="12.75">
      <c r="B357" s="62"/>
      <c r="C357" s="57"/>
      <c r="D357" s="57"/>
      <c r="E357" s="57"/>
      <c r="F357" s="57"/>
      <c r="G357" s="57"/>
      <c r="H357" s="57"/>
    </row>
    <row r="358" spans="2:8" ht="12.75">
      <c r="B358" s="62"/>
      <c r="C358" s="57"/>
      <c r="D358" s="57"/>
      <c r="E358" s="57"/>
      <c r="F358" s="57"/>
      <c r="G358" s="57"/>
      <c r="H358" s="57"/>
    </row>
    <row r="359" spans="2:8" ht="12.75">
      <c r="B359" s="62"/>
      <c r="C359" s="57"/>
      <c r="D359" s="57"/>
      <c r="E359" s="57"/>
      <c r="F359" s="57"/>
      <c r="G359" s="57"/>
      <c r="H359" s="57"/>
    </row>
    <row r="360" spans="2:8" ht="12.75">
      <c r="B360" s="62"/>
      <c r="C360" s="57"/>
      <c r="D360" s="57"/>
      <c r="E360" s="57"/>
      <c r="F360" s="57"/>
      <c r="G360" s="57"/>
      <c r="H360" s="57"/>
    </row>
    <row r="361" spans="2:8" ht="12.75">
      <c r="B361" s="62"/>
      <c r="C361" s="57"/>
      <c r="D361" s="57"/>
      <c r="E361" s="57"/>
      <c r="F361" s="57"/>
      <c r="G361" s="57"/>
      <c r="H361" s="57"/>
    </row>
    <row r="362" spans="2:8" ht="12.75">
      <c r="B362" s="62"/>
      <c r="C362" s="57"/>
      <c r="D362" s="57"/>
      <c r="E362" s="57"/>
      <c r="F362" s="57"/>
      <c r="G362" s="57"/>
      <c r="H362" s="57"/>
    </row>
    <row r="363" spans="2:8" ht="12.75">
      <c r="B363" s="62"/>
      <c r="C363" s="57"/>
      <c r="D363" s="57"/>
      <c r="E363" s="57"/>
      <c r="F363" s="57"/>
      <c r="G363" s="57"/>
      <c r="H363" s="57"/>
    </row>
    <row r="364" spans="2:8" ht="12.75">
      <c r="B364" s="62"/>
      <c r="C364" s="57"/>
      <c r="D364" s="57"/>
      <c r="E364" s="57"/>
      <c r="F364" s="57"/>
      <c r="G364" s="57"/>
      <c r="H364" s="57"/>
    </row>
    <row r="365" spans="2:8" ht="12.75">
      <c r="B365" s="62"/>
      <c r="C365" s="57"/>
      <c r="D365" s="57"/>
      <c r="E365" s="57"/>
      <c r="F365" s="57"/>
      <c r="G365" s="57"/>
      <c r="H365" s="57"/>
    </row>
    <row r="366" spans="2:8" ht="12.75">
      <c r="B366" s="62"/>
      <c r="C366" s="57"/>
      <c r="D366" s="57"/>
      <c r="E366" s="57"/>
      <c r="F366" s="57"/>
      <c r="G366" s="57"/>
      <c r="H366" s="57"/>
    </row>
    <row r="367" spans="2:8" ht="12.75">
      <c r="B367" s="62"/>
      <c r="C367" s="57"/>
      <c r="D367" s="57"/>
      <c r="E367" s="57"/>
      <c r="F367" s="57"/>
      <c r="G367" s="57"/>
      <c r="H367" s="57"/>
    </row>
    <row r="368" spans="2:8" ht="12.75">
      <c r="B368" s="62"/>
      <c r="C368" s="57"/>
      <c r="D368" s="57"/>
      <c r="E368" s="57"/>
      <c r="F368" s="57"/>
      <c r="G368" s="57"/>
      <c r="H368" s="57"/>
    </row>
    <row r="369" spans="2:8" ht="12.75">
      <c r="B369" s="62"/>
      <c r="C369" s="57"/>
      <c r="D369" s="57"/>
      <c r="E369" s="57"/>
      <c r="F369" s="57"/>
      <c r="G369" s="57"/>
      <c r="H369" s="57"/>
    </row>
    <row r="370" spans="2:8" ht="12.75">
      <c r="B370" s="62"/>
      <c r="C370" s="57"/>
      <c r="D370" s="57"/>
      <c r="E370" s="57"/>
      <c r="F370" s="57"/>
      <c r="G370" s="57"/>
      <c r="H370" s="57"/>
    </row>
    <row r="371" spans="2:8" ht="12.75">
      <c r="B371" s="62"/>
      <c r="C371" s="57"/>
      <c r="D371" s="57"/>
      <c r="E371" s="57"/>
      <c r="F371" s="57"/>
      <c r="G371" s="57"/>
      <c r="H371" s="57"/>
    </row>
    <row r="372" spans="2:8" ht="12.75">
      <c r="B372" s="62"/>
      <c r="C372" s="57"/>
      <c r="D372" s="57"/>
      <c r="E372" s="57"/>
      <c r="F372" s="57"/>
      <c r="G372" s="57"/>
      <c r="H372" s="57"/>
    </row>
    <row r="373" spans="2:8" ht="12.75">
      <c r="B373" s="62"/>
      <c r="C373" s="57"/>
      <c r="D373" s="57"/>
      <c r="E373" s="57"/>
      <c r="F373" s="57"/>
      <c r="G373" s="57"/>
      <c r="H373" s="57"/>
    </row>
    <row r="374" spans="2:8" ht="12.75">
      <c r="B374" s="62"/>
      <c r="C374" s="57"/>
      <c r="D374" s="57"/>
      <c r="E374" s="57"/>
      <c r="F374" s="57"/>
      <c r="G374" s="57"/>
      <c r="H374" s="57"/>
    </row>
    <row r="375" spans="2:8" ht="12.75">
      <c r="B375" s="62"/>
      <c r="C375" s="57"/>
      <c r="D375" s="57"/>
      <c r="E375" s="57"/>
      <c r="F375" s="57"/>
      <c r="G375" s="57"/>
      <c r="H375" s="57"/>
    </row>
    <row r="376" spans="2:8" ht="12.75">
      <c r="B376" s="62"/>
      <c r="C376" s="57"/>
      <c r="D376" s="57"/>
      <c r="E376" s="57"/>
      <c r="F376" s="57"/>
      <c r="G376" s="57"/>
      <c r="H376" s="57"/>
    </row>
    <row r="377" spans="2:8" ht="12.75">
      <c r="B377" s="62"/>
      <c r="C377" s="57"/>
      <c r="D377" s="57"/>
      <c r="E377" s="57"/>
      <c r="F377" s="57"/>
      <c r="G377" s="57"/>
      <c r="H377" s="57"/>
    </row>
    <row r="378" spans="2:8" ht="12.75">
      <c r="B378" s="62"/>
      <c r="C378" s="57"/>
      <c r="D378" s="57"/>
      <c r="E378" s="57"/>
      <c r="F378" s="57"/>
      <c r="G378" s="57"/>
      <c r="H378" s="57"/>
    </row>
    <row r="379" spans="2:8" ht="12.75">
      <c r="B379" s="62"/>
      <c r="C379" s="57"/>
      <c r="D379" s="57"/>
      <c r="E379" s="57"/>
      <c r="F379" s="57"/>
      <c r="G379" s="57"/>
      <c r="H379" s="57"/>
    </row>
    <row r="380" spans="2:8" ht="12.75">
      <c r="B380" s="62"/>
      <c r="C380" s="57"/>
      <c r="D380" s="57"/>
      <c r="E380" s="57"/>
      <c r="F380" s="57"/>
      <c r="G380" s="57"/>
      <c r="H380" s="57"/>
    </row>
    <row r="381" spans="2:8" ht="12.75">
      <c r="B381" s="62"/>
      <c r="C381" s="57"/>
      <c r="D381" s="57"/>
      <c r="E381" s="57"/>
      <c r="F381" s="57"/>
      <c r="G381" s="57"/>
      <c r="H381" s="57"/>
    </row>
    <row r="382" spans="2:8" ht="12.75">
      <c r="B382" s="62"/>
      <c r="C382" s="57"/>
      <c r="D382" s="57"/>
      <c r="E382" s="57"/>
      <c r="F382" s="57"/>
      <c r="G382" s="57"/>
      <c r="H382" s="57"/>
    </row>
    <row r="383" spans="2:8" ht="12.75">
      <c r="B383" s="62"/>
      <c r="C383" s="57"/>
      <c r="D383" s="57"/>
      <c r="E383" s="57"/>
      <c r="F383" s="57"/>
      <c r="G383" s="57"/>
      <c r="H383" s="57"/>
    </row>
    <row r="384" spans="2:8" ht="12.75">
      <c r="B384" s="62"/>
      <c r="C384" s="57"/>
      <c r="D384" s="57"/>
      <c r="E384" s="57"/>
      <c r="F384" s="57"/>
      <c r="G384" s="57"/>
      <c r="H384" s="57"/>
    </row>
    <row r="385" spans="2:8" ht="12.75">
      <c r="B385" s="62"/>
      <c r="C385" s="57"/>
      <c r="D385" s="57"/>
      <c r="E385" s="57"/>
      <c r="F385" s="57"/>
      <c r="G385" s="57"/>
      <c r="H385" s="57"/>
    </row>
    <row r="386" spans="2:8" ht="12.75">
      <c r="B386" s="62"/>
      <c r="C386" s="57"/>
      <c r="D386" s="57"/>
      <c r="E386" s="57"/>
      <c r="F386" s="57"/>
      <c r="G386" s="57"/>
      <c r="H386" s="57"/>
    </row>
    <row r="387" spans="2:8" ht="12.75">
      <c r="B387" s="62"/>
      <c r="C387" s="57"/>
      <c r="D387" s="57"/>
      <c r="E387" s="57"/>
      <c r="F387" s="57"/>
      <c r="G387" s="57"/>
      <c r="H387" s="57"/>
    </row>
    <row r="388" spans="2:8" ht="12.75">
      <c r="B388" s="62"/>
      <c r="C388" s="57"/>
      <c r="D388" s="57"/>
      <c r="E388" s="57"/>
      <c r="F388" s="57"/>
      <c r="G388" s="57"/>
      <c r="H388" s="57"/>
    </row>
    <row r="389" spans="2:8" ht="12.75">
      <c r="B389" s="62"/>
      <c r="C389" s="57"/>
      <c r="D389" s="57"/>
      <c r="E389" s="57"/>
      <c r="F389" s="57"/>
      <c r="G389" s="57"/>
      <c r="H389" s="57"/>
    </row>
    <row r="390" spans="2:8" ht="12.75">
      <c r="B390" s="62"/>
      <c r="C390" s="57"/>
      <c r="D390" s="57"/>
      <c r="E390" s="57"/>
      <c r="F390" s="57"/>
      <c r="G390" s="57"/>
      <c r="H390" s="57"/>
    </row>
    <row r="391" spans="2:8" ht="12.75">
      <c r="B391" s="62"/>
      <c r="C391" s="57"/>
      <c r="D391" s="57"/>
      <c r="E391" s="57"/>
      <c r="F391" s="57"/>
      <c r="G391" s="57"/>
      <c r="H391" s="57"/>
    </row>
    <row r="392" spans="2:8" ht="12.75">
      <c r="B392" s="62"/>
      <c r="C392" s="57"/>
      <c r="D392" s="57"/>
      <c r="E392" s="57"/>
      <c r="F392" s="57"/>
      <c r="G392" s="57"/>
      <c r="H392" s="57"/>
    </row>
    <row r="393" spans="2:8" ht="12.75">
      <c r="B393" s="62"/>
      <c r="C393" s="57"/>
      <c r="D393" s="57"/>
      <c r="E393" s="57"/>
      <c r="F393" s="57"/>
      <c r="G393" s="57"/>
      <c r="H393" s="57"/>
    </row>
    <row r="394" spans="2:8" ht="12.75">
      <c r="B394" s="62"/>
      <c r="C394" s="57"/>
      <c r="D394" s="57"/>
      <c r="E394" s="57"/>
      <c r="F394" s="57"/>
      <c r="G394" s="57"/>
      <c r="H394" s="57"/>
    </row>
    <row r="395" spans="2:8" ht="12.75">
      <c r="B395" s="62"/>
      <c r="C395" s="57"/>
      <c r="D395" s="57"/>
      <c r="E395" s="57"/>
      <c r="F395" s="57"/>
      <c r="G395" s="57"/>
      <c r="H395" s="57"/>
    </row>
    <row r="396" spans="2:8" ht="12.75">
      <c r="B396" s="62"/>
      <c r="C396" s="57"/>
      <c r="D396" s="57"/>
      <c r="E396" s="57"/>
      <c r="F396" s="57"/>
      <c r="G396" s="57"/>
      <c r="H396" s="57"/>
    </row>
    <row r="397" spans="2:8" ht="12.75">
      <c r="B397" s="62"/>
      <c r="C397" s="57"/>
      <c r="D397" s="57"/>
      <c r="E397" s="57"/>
      <c r="F397" s="57"/>
      <c r="G397" s="57"/>
      <c r="H397" s="57"/>
    </row>
    <row r="398" spans="2:8" ht="12.75">
      <c r="B398" s="62"/>
      <c r="C398" s="57"/>
      <c r="D398" s="57"/>
      <c r="E398" s="57"/>
      <c r="F398" s="57"/>
      <c r="G398" s="57"/>
      <c r="H398" s="57"/>
    </row>
    <row r="399" spans="2:8" ht="12.75">
      <c r="B399" s="62"/>
      <c r="C399" s="57"/>
      <c r="D399" s="57"/>
      <c r="E399" s="57"/>
      <c r="F399" s="57"/>
      <c r="G399" s="57"/>
      <c r="H399" s="57"/>
    </row>
    <row r="400" spans="2:8" ht="12.75">
      <c r="B400" s="62"/>
      <c r="C400" s="57"/>
      <c r="D400" s="57"/>
      <c r="E400" s="57"/>
      <c r="F400" s="57"/>
      <c r="G400" s="57"/>
      <c r="H400" s="57"/>
    </row>
    <row r="401" spans="2:8" ht="12.75">
      <c r="B401" s="62"/>
      <c r="C401" s="57"/>
      <c r="D401" s="57"/>
      <c r="E401" s="57"/>
      <c r="F401" s="57"/>
      <c r="G401" s="57"/>
      <c r="H401" s="57"/>
    </row>
    <row r="402" spans="2:8" ht="12.75">
      <c r="B402" s="62"/>
      <c r="C402" s="57"/>
      <c r="D402" s="57"/>
      <c r="E402" s="57"/>
      <c r="F402" s="57"/>
      <c r="G402" s="57"/>
      <c r="H402" s="57"/>
    </row>
    <row r="403" spans="2:8" ht="12.75">
      <c r="B403" s="62"/>
      <c r="C403" s="57"/>
      <c r="D403" s="57"/>
      <c r="E403" s="57"/>
      <c r="F403" s="57"/>
      <c r="G403" s="57"/>
      <c r="H403" s="57"/>
    </row>
    <row r="404" spans="2:8" ht="12.75">
      <c r="B404" s="62"/>
      <c r="C404" s="57"/>
      <c r="D404" s="57"/>
      <c r="E404" s="57"/>
      <c r="F404" s="57"/>
      <c r="G404" s="57"/>
      <c r="H404" s="57"/>
    </row>
    <row r="405" spans="2:8" ht="12.75">
      <c r="B405" s="62"/>
      <c r="C405" s="57"/>
      <c r="D405" s="57"/>
      <c r="E405" s="57"/>
      <c r="F405" s="57"/>
      <c r="G405" s="57"/>
      <c r="H405" s="57"/>
    </row>
    <row r="406" spans="2:8" ht="12.75">
      <c r="B406" s="62"/>
      <c r="C406" s="57"/>
      <c r="D406" s="57"/>
      <c r="E406" s="57"/>
      <c r="F406" s="57"/>
      <c r="G406" s="57"/>
      <c r="H406" s="57"/>
    </row>
    <row r="407" spans="2:8" ht="12.75">
      <c r="B407" s="62"/>
      <c r="C407" s="57"/>
      <c r="D407" s="57"/>
      <c r="E407" s="57"/>
      <c r="F407" s="57"/>
      <c r="G407" s="57"/>
      <c r="H407" s="57"/>
    </row>
    <row r="408" spans="2:8" ht="12.75">
      <c r="B408" s="62"/>
      <c r="C408" s="57"/>
      <c r="D408" s="57"/>
      <c r="E408" s="57"/>
      <c r="F408" s="57"/>
      <c r="G408" s="57"/>
      <c r="H408" s="57"/>
    </row>
    <row r="409" spans="2:8" ht="12.75">
      <c r="B409" s="62"/>
      <c r="C409" s="57"/>
      <c r="D409" s="57"/>
      <c r="E409" s="57"/>
      <c r="F409" s="57"/>
      <c r="G409" s="57"/>
      <c r="H409" s="57"/>
    </row>
    <row r="410" spans="2:8" ht="12.75">
      <c r="B410" s="62"/>
      <c r="C410" s="57"/>
      <c r="D410" s="57"/>
      <c r="E410" s="57"/>
      <c r="F410" s="57"/>
      <c r="G410" s="57"/>
      <c r="H410" s="57"/>
    </row>
    <row r="411" spans="2:8" ht="12.75">
      <c r="B411" s="62"/>
      <c r="C411" s="57"/>
      <c r="D411" s="57"/>
      <c r="E411" s="57"/>
      <c r="F411" s="57"/>
      <c r="G411" s="57"/>
      <c r="H411" s="57"/>
    </row>
    <row r="412" spans="2:8" ht="12.75">
      <c r="B412" s="62"/>
      <c r="C412" s="57"/>
      <c r="D412" s="57"/>
      <c r="E412" s="57"/>
      <c r="F412" s="57"/>
      <c r="G412" s="57"/>
      <c r="H412" s="57"/>
    </row>
    <row r="413" spans="2:8" ht="12.75">
      <c r="B413" s="62"/>
      <c r="C413" s="57"/>
      <c r="D413" s="57"/>
      <c r="E413" s="57"/>
      <c r="F413" s="57"/>
      <c r="G413" s="57"/>
      <c r="H413" s="57"/>
    </row>
    <row r="414" spans="2:8" ht="12.75">
      <c r="B414" s="62"/>
      <c r="C414" s="57"/>
      <c r="D414" s="57"/>
      <c r="E414" s="57"/>
      <c r="F414" s="57"/>
      <c r="G414" s="57"/>
      <c r="H414" s="57"/>
    </row>
    <row r="415" spans="2:8" ht="12.75">
      <c r="B415" s="62"/>
      <c r="C415" s="57"/>
      <c r="D415" s="57"/>
      <c r="E415" s="57"/>
      <c r="F415" s="57"/>
      <c r="G415" s="57"/>
      <c r="H415" s="57"/>
    </row>
    <row r="416" spans="2:8" ht="12.75">
      <c r="B416" s="62"/>
      <c r="C416" s="57"/>
      <c r="D416" s="57"/>
      <c r="E416" s="57"/>
      <c r="F416" s="57"/>
      <c r="G416" s="57"/>
      <c r="H416" s="57"/>
    </row>
    <row r="417" spans="2:8" ht="12.75">
      <c r="B417" s="62"/>
      <c r="C417" s="57"/>
      <c r="D417" s="57"/>
      <c r="E417" s="57"/>
      <c r="F417" s="57"/>
      <c r="G417" s="57"/>
      <c r="H417" s="57"/>
    </row>
    <row r="418" spans="2:8" ht="12.75">
      <c r="B418" s="62"/>
      <c r="C418" s="57"/>
      <c r="D418" s="57"/>
      <c r="E418" s="57"/>
      <c r="F418" s="57"/>
      <c r="G418" s="57"/>
      <c r="H418" s="57"/>
    </row>
    <row r="419" spans="2:8" ht="12.75">
      <c r="B419" s="62"/>
      <c r="C419" s="57"/>
      <c r="D419" s="57"/>
      <c r="E419" s="57"/>
      <c r="F419" s="57"/>
      <c r="G419" s="57"/>
      <c r="H419" s="57"/>
    </row>
    <row r="420" spans="2:8" ht="12.75">
      <c r="B420" s="62"/>
      <c r="C420" s="57"/>
      <c r="D420" s="57"/>
      <c r="E420" s="57"/>
      <c r="F420" s="57"/>
      <c r="G420" s="57"/>
      <c r="H420" s="57"/>
    </row>
    <row r="421" spans="2:8" ht="12.75">
      <c r="B421" s="62"/>
      <c r="C421" s="57"/>
      <c r="D421" s="57"/>
      <c r="E421" s="57"/>
      <c r="F421" s="57"/>
      <c r="G421" s="57"/>
      <c r="H421" s="57"/>
    </row>
    <row r="422" spans="2:8" ht="12.75">
      <c r="B422" s="62"/>
      <c r="C422" s="57"/>
      <c r="D422" s="57"/>
      <c r="E422" s="57"/>
      <c r="F422" s="57"/>
      <c r="G422" s="57"/>
      <c r="H422" s="57"/>
    </row>
    <row r="423" spans="2:8" ht="12.75">
      <c r="B423" s="62"/>
      <c r="C423" s="57"/>
      <c r="D423" s="57"/>
      <c r="E423" s="57"/>
      <c r="F423" s="57"/>
      <c r="G423" s="57"/>
      <c r="H423" s="57"/>
    </row>
    <row r="424" spans="2:8" ht="12.75">
      <c r="B424" s="62"/>
      <c r="C424" s="57"/>
      <c r="D424" s="57"/>
      <c r="E424" s="57"/>
      <c r="F424" s="57"/>
      <c r="G424" s="57"/>
      <c r="H424" s="57"/>
    </row>
    <row r="425" spans="2:8" ht="12.75">
      <c r="B425" s="62"/>
      <c r="C425" s="57"/>
      <c r="D425" s="57"/>
      <c r="E425" s="57"/>
      <c r="F425" s="57"/>
      <c r="G425" s="57"/>
      <c r="H425" s="57"/>
    </row>
    <row r="426" spans="2:8" ht="12.75">
      <c r="B426" s="62"/>
      <c r="C426" s="57"/>
      <c r="D426" s="57"/>
      <c r="E426" s="57"/>
      <c r="F426" s="57"/>
      <c r="G426" s="57"/>
      <c r="H426" s="57"/>
    </row>
    <row r="427" spans="2:8" ht="12.75">
      <c r="B427" s="62"/>
      <c r="C427" s="57"/>
      <c r="D427" s="57"/>
      <c r="E427" s="57"/>
      <c r="F427" s="57"/>
      <c r="G427" s="57"/>
      <c r="H427" s="57"/>
    </row>
    <row r="428" spans="2:8" ht="12.75">
      <c r="B428" s="62"/>
      <c r="C428" s="57"/>
      <c r="D428" s="57"/>
      <c r="E428" s="57"/>
      <c r="F428" s="57"/>
      <c r="G428" s="57"/>
      <c r="H428" s="57"/>
    </row>
    <row r="429" spans="2:8" ht="12.75">
      <c r="B429" s="62"/>
      <c r="C429" s="57"/>
      <c r="D429" s="57"/>
      <c r="E429" s="57"/>
      <c r="F429" s="57"/>
      <c r="G429" s="57"/>
      <c r="H429" s="57"/>
    </row>
    <row r="430" spans="2:8" ht="12.75">
      <c r="B430" s="62"/>
      <c r="C430" s="57"/>
      <c r="D430" s="57"/>
      <c r="E430" s="57"/>
      <c r="F430" s="57"/>
      <c r="G430" s="57"/>
      <c r="H430" s="57"/>
    </row>
    <row r="431" spans="2:8" ht="12.75">
      <c r="B431" s="62"/>
      <c r="C431" s="57"/>
      <c r="D431" s="57"/>
      <c r="E431" s="57"/>
      <c r="F431" s="57"/>
      <c r="G431" s="57"/>
      <c r="H431" s="57"/>
    </row>
    <row r="432" spans="2:8" ht="12.75">
      <c r="B432" s="62"/>
      <c r="C432" s="57"/>
      <c r="D432" s="57"/>
      <c r="E432" s="57"/>
      <c r="F432" s="57"/>
      <c r="G432" s="57"/>
      <c r="H432" s="57"/>
    </row>
    <row r="433" spans="2:8" ht="12.75">
      <c r="B433" s="62"/>
      <c r="C433" s="57"/>
      <c r="D433" s="57"/>
      <c r="E433" s="57"/>
      <c r="F433" s="57"/>
      <c r="G433" s="57"/>
      <c r="H433" s="57"/>
    </row>
    <row r="434" spans="2:8" ht="12.75">
      <c r="B434" s="62"/>
      <c r="C434" s="57"/>
      <c r="D434" s="57"/>
      <c r="E434" s="57"/>
      <c r="F434" s="57"/>
      <c r="G434" s="57"/>
      <c r="H434" s="57"/>
    </row>
    <row r="435" spans="2:8" ht="12.75">
      <c r="B435" s="62"/>
      <c r="C435" s="57"/>
      <c r="D435" s="57"/>
      <c r="E435" s="57"/>
      <c r="F435" s="57"/>
      <c r="G435" s="57"/>
      <c r="H435" s="57"/>
    </row>
    <row r="436" spans="2:8" ht="12.75">
      <c r="B436" s="62"/>
      <c r="C436" s="57"/>
      <c r="D436" s="57"/>
      <c r="E436" s="57"/>
      <c r="F436" s="57"/>
      <c r="G436" s="57"/>
      <c r="H436" s="57"/>
    </row>
    <row r="437" spans="2:8" ht="12.75">
      <c r="B437" s="62"/>
      <c r="C437" s="57"/>
      <c r="D437" s="57"/>
      <c r="E437" s="57"/>
      <c r="F437" s="57"/>
      <c r="G437" s="57"/>
      <c r="H437" s="57"/>
    </row>
    <row r="438" spans="2:8" ht="12.75">
      <c r="B438" s="62"/>
      <c r="C438" s="57"/>
      <c r="D438" s="57"/>
      <c r="E438" s="57"/>
      <c r="F438" s="57"/>
      <c r="G438" s="57"/>
      <c r="H438" s="57"/>
    </row>
    <row r="439" spans="2:8" ht="12.75">
      <c r="B439" s="62"/>
      <c r="C439" s="57"/>
      <c r="D439" s="57"/>
      <c r="E439" s="57"/>
      <c r="F439" s="57"/>
      <c r="G439" s="57"/>
      <c r="H439" s="57"/>
    </row>
    <row r="440" spans="2:8" ht="12.75">
      <c r="B440" s="62"/>
      <c r="C440" s="57"/>
      <c r="D440" s="57"/>
      <c r="E440" s="57"/>
      <c r="F440" s="57"/>
      <c r="G440" s="57"/>
      <c r="H440" s="57"/>
    </row>
    <row r="441" spans="2:8" ht="12.75">
      <c r="B441" s="62"/>
      <c r="C441" s="57"/>
      <c r="D441" s="57"/>
      <c r="E441" s="57"/>
      <c r="F441" s="57"/>
      <c r="G441" s="57"/>
      <c r="H441" s="57"/>
    </row>
    <row r="442" spans="2:8" ht="12.75">
      <c r="B442" s="62"/>
      <c r="C442" s="57"/>
      <c r="D442" s="57"/>
      <c r="E442" s="57"/>
      <c r="F442" s="57"/>
      <c r="G442" s="57"/>
      <c r="H442" s="57"/>
    </row>
    <row r="443" spans="2:8" ht="12.75">
      <c r="B443" s="62"/>
      <c r="C443" s="57"/>
      <c r="D443" s="57"/>
      <c r="E443" s="57"/>
      <c r="F443" s="57"/>
      <c r="G443" s="57"/>
      <c r="H443" s="57"/>
    </row>
    <row r="444" spans="2:8" ht="12.75">
      <c r="B444" s="62"/>
      <c r="C444" s="57"/>
      <c r="D444" s="57"/>
      <c r="E444" s="57"/>
      <c r="F444" s="57"/>
      <c r="G444" s="57"/>
      <c r="H444" s="57"/>
    </row>
    <row r="445" spans="2:8" ht="12.75">
      <c r="B445" s="62"/>
      <c r="C445" s="57"/>
      <c r="D445" s="57"/>
      <c r="E445" s="57"/>
      <c r="F445" s="57"/>
      <c r="G445" s="57"/>
      <c r="H445" s="57"/>
    </row>
    <row r="446" spans="2:8" ht="12.75">
      <c r="B446" s="62"/>
      <c r="C446" s="57"/>
      <c r="D446" s="57"/>
      <c r="E446" s="57"/>
      <c r="F446" s="57"/>
      <c r="G446" s="57"/>
      <c r="H446" s="57"/>
    </row>
    <row r="447" spans="2:8" ht="12.75">
      <c r="B447" s="62"/>
      <c r="C447" s="57"/>
      <c r="D447" s="57"/>
      <c r="E447" s="57"/>
      <c r="F447" s="57"/>
      <c r="G447" s="57"/>
      <c r="H447" s="57"/>
    </row>
    <row r="448" spans="2:8" ht="12.75">
      <c r="B448" s="62"/>
      <c r="C448" s="57"/>
      <c r="D448" s="57"/>
      <c r="E448" s="57"/>
      <c r="F448" s="57"/>
      <c r="G448" s="57"/>
      <c r="H448" s="57"/>
    </row>
    <row r="449" spans="2:8" ht="12.75">
      <c r="B449" s="62"/>
      <c r="C449" s="57"/>
      <c r="D449" s="57"/>
      <c r="E449" s="57"/>
      <c r="F449" s="57"/>
      <c r="G449" s="57"/>
      <c r="H449" s="57"/>
    </row>
    <row r="450" spans="2:8" ht="12.75">
      <c r="B450" s="62"/>
      <c r="C450" s="57"/>
      <c r="D450" s="57"/>
      <c r="E450" s="57"/>
      <c r="F450" s="57"/>
      <c r="G450" s="57"/>
      <c r="H450" s="57"/>
    </row>
    <row r="451" spans="2:8" ht="12.75">
      <c r="B451" s="62"/>
      <c r="C451" s="57"/>
      <c r="D451" s="57"/>
      <c r="E451" s="57"/>
      <c r="F451" s="57"/>
      <c r="G451" s="57"/>
      <c r="H451" s="57"/>
    </row>
    <row r="452" spans="2:8" ht="12.75">
      <c r="B452" s="62"/>
      <c r="C452" s="57"/>
      <c r="D452" s="57"/>
      <c r="E452" s="57"/>
      <c r="F452" s="57"/>
      <c r="G452" s="57"/>
      <c r="H452" s="57"/>
    </row>
    <row r="453" spans="2:8" ht="12.75">
      <c r="B453" s="62"/>
      <c r="C453" s="57"/>
      <c r="D453" s="57"/>
      <c r="E453" s="57"/>
      <c r="F453" s="57"/>
      <c r="G453" s="57"/>
      <c r="H453" s="57"/>
    </row>
    <row r="454" spans="2:8" ht="12.75">
      <c r="B454" s="62"/>
      <c r="C454" s="57"/>
      <c r="D454" s="57"/>
      <c r="E454" s="57"/>
      <c r="F454" s="57"/>
      <c r="G454" s="57"/>
      <c r="H454" s="57"/>
    </row>
    <row r="455" spans="2:8" ht="12.75">
      <c r="B455" s="62"/>
      <c r="C455" s="57"/>
      <c r="D455" s="57"/>
      <c r="E455" s="57"/>
      <c r="F455" s="57"/>
      <c r="G455" s="57"/>
      <c r="H455" s="57"/>
    </row>
    <row r="456" spans="2:8" ht="12.75">
      <c r="B456" s="62"/>
      <c r="C456" s="57"/>
      <c r="D456" s="57"/>
      <c r="E456" s="57"/>
      <c r="F456" s="57"/>
      <c r="G456" s="57"/>
      <c r="H456" s="57"/>
    </row>
    <row r="457" spans="2:8" ht="12.75">
      <c r="B457" s="62"/>
      <c r="C457" s="57"/>
      <c r="D457" s="57"/>
      <c r="E457" s="57"/>
      <c r="F457" s="57"/>
      <c r="G457" s="57"/>
      <c r="H457" s="57"/>
    </row>
    <row r="458" spans="2:8" ht="12.75">
      <c r="B458" s="62"/>
      <c r="C458" s="57"/>
      <c r="D458" s="57"/>
      <c r="E458" s="57"/>
      <c r="F458" s="57"/>
      <c r="G458" s="57"/>
      <c r="H458" s="57"/>
    </row>
    <row r="459" spans="2:8" ht="12.75">
      <c r="B459" s="62"/>
      <c r="C459" s="57"/>
      <c r="D459" s="57"/>
      <c r="E459" s="57"/>
      <c r="F459" s="57"/>
      <c r="G459" s="57"/>
      <c r="H459" s="57"/>
    </row>
    <row r="460" spans="2:8" ht="12.75">
      <c r="B460" s="62"/>
      <c r="C460" s="57"/>
      <c r="D460" s="57"/>
      <c r="E460" s="57"/>
      <c r="F460" s="57"/>
      <c r="G460" s="57"/>
      <c r="H460" s="57"/>
    </row>
    <row r="461" spans="2:8" ht="12.75">
      <c r="B461" s="62"/>
      <c r="C461" s="57"/>
      <c r="D461" s="57"/>
      <c r="E461" s="57"/>
      <c r="F461" s="57"/>
      <c r="G461" s="57"/>
      <c r="H461" s="57"/>
    </row>
    <row r="462" spans="2:8" ht="12.75">
      <c r="B462" s="62"/>
      <c r="C462" s="57"/>
      <c r="D462" s="57"/>
      <c r="E462" s="57"/>
      <c r="F462" s="57"/>
      <c r="G462" s="57"/>
      <c r="H462" s="57"/>
    </row>
    <row r="463" spans="2:8" ht="12.75">
      <c r="B463" s="62"/>
      <c r="C463" s="57"/>
      <c r="D463" s="57"/>
      <c r="E463" s="57"/>
      <c r="F463" s="57"/>
      <c r="G463" s="57"/>
      <c r="H463" s="57"/>
    </row>
    <row r="464" spans="2:8" ht="12.75">
      <c r="B464" s="62"/>
      <c r="C464" s="57"/>
      <c r="D464" s="57"/>
      <c r="E464" s="57"/>
      <c r="F464" s="57"/>
      <c r="G464" s="57"/>
      <c r="H464" s="57"/>
    </row>
    <row r="465" spans="2:8" ht="12.75">
      <c r="B465" s="62"/>
      <c r="C465" s="57"/>
      <c r="D465" s="57"/>
      <c r="E465" s="57"/>
      <c r="F465" s="57"/>
      <c r="G465" s="57"/>
      <c r="H465" s="57"/>
    </row>
    <row r="466" spans="2:8" ht="12.75">
      <c r="B466" s="62"/>
      <c r="C466" s="57"/>
      <c r="D466" s="57"/>
      <c r="E466" s="57"/>
      <c r="F466" s="57"/>
      <c r="G466" s="57"/>
      <c r="H466" s="57"/>
    </row>
    <row r="467" spans="2:8" ht="12.75">
      <c r="B467" s="62"/>
      <c r="C467" s="57"/>
      <c r="D467" s="57"/>
      <c r="E467" s="57"/>
      <c r="F467" s="57"/>
      <c r="G467" s="57"/>
      <c r="H467" s="57"/>
    </row>
    <row r="468" spans="2:8" ht="12.75">
      <c r="B468" s="62"/>
      <c r="C468" s="57"/>
      <c r="D468" s="57"/>
      <c r="E468" s="57"/>
      <c r="F468" s="57"/>
      <c r="G468" s="57"/>
      <c r="H468" s="57"/>
    </row>
    <row r="469" spans="2:8" ht="12.75">
      <c r="B469" s="62"/>
      <c r="C469" s="57"/>
      <c r="D469" s="57"/>
      <c r="E469" s="57"/>
      <c r="F469" s="57"/>
      <c r="G469" s="57"/>
      <c r="H469" s="57"/>
    </row>
    <row r="470" spans="2:8" ht="12.75">
      <c r="B470" s="62"/>
      <c r="C470" s="57"/>
      <c r="D470" s="57"/>
      <c r="E470" s="57"/>
      <c r="F470" s="57"/>
      <c r="G470" s="57"/>
      <c r="H470" s="57"/>
    </row>
    <row r="471" spans="2:8" ht="12.75">
      <c r="B471" s="62"/>
      <c r="C471" s="57"/>
      <c r="D471" s="57"/>
      <c r="E471" s="57"/>
      <c r="F471" s="57"/>
      <c r="G471" s="57"/>
      <c r="H471" s="57"/>
    </row>
    <row r="472" spans="2:8" ht="12.75">
      <c r="B472" s="62"/>
      <c r="C472" s="57"/>
      <c r="D472" s="57"/>
      <c r="E472" s="57"/>
      <c r="F472" s="57"/>
      <c r="G472" s="57"/>
      <c r="H472" s="57"/>
    </row>
    <row r="473" spans="2:8" ht="12.75">
      <c r="B473" s="62"/>
      <c r="C473" s="57"/>
      <c r="D473" s="57"/>
      <c r="E473" s="57"/>
      <c r="F473" s="57"/>
      <c r="G473" s="57"/>
      <c r="H473" s="57"/>
    </row>
    <row r="474" spans="2:8" ht="12.75">
      <c r="B474" s="62"/>
      <c r="C474" s="57"/>
      <c r="D474" s="57"/>
      <c r="E474" s="57"/>
      <c r="F474" s="57"/>
      <c r="G474" s="57"/>
      <c r="H474" s="57"/>
    </row>
    <row r="475" spans="2:8" ht="12.75">
      <c r="B475" s="62"/>
      <c r="C475" s="57"/>
      <c r="D475" s="57"/>
      <c r="E475" s="57"/>
      <c r="F475" s="57"/>
      <c r="G475" s="57"/>
      <c r="H475" s="57"/>
    </row>
    <row r="476" spans="2:8" ht="12.75">
      <c r="B476" s="62"/>
      <c r="C476" s="57"/>
      <c r="D476" s="57"/>
      <c r="E476" s="57"/>
      <c r="F476" s="57"/>
      <c r="G476" s="57"/>
      <c r="H476" s="57"/>
    </row>
    <row r="477" spans="2:8" ht="12.75">
      <c r="B477" s="62"/>
      <c r="C477" s="57"/>
      <c r="D477" s="57"/>
      <c r="E477" s="57"/>
      <c r="F477" s="57"/>
      <c r="G477" s="57"/>
      <c r="H477" s="57"/>
    </row>
    <row r="478" spans="2:8" ht="12.75">
      <c r="B478" s="62"/>
      <c r="C478" s="57"/>
      <c r="D478" s="57"/>
      <c r="E478" s="57"/>
      <c r="F478" s="57"/>
      <c r="G478" s="57"/>
      <c r="H478" s="57"/>
    </row>
    <row r="479" spans="2:8" ht="12.75">
      <c r="B479" s="62"/>
      <c r="C479" s="57"/>
      <c r="D479" s="57"/>
      <c r="E479" s="57"/>
      <c r="F479" s="57"/>
      <c r="G479" s="57"/>
      <c r="H479" s="57"/>
    </row>
    <row r="480" spans="2:8" ht="12.75">
      <c r="B480" s="62"/>
      <c r="C480" s="57"/>
      <c r="D480" s="57"/>
      <c r="E480" s="57"/>
      <c r="F480" s="57"/>
      <c r="G480" s="57"/>
      <c r="H480" s="57"/>
    </row>
    <row r="481" spans="2:8" ht="12.75">
      <c r="B481" s="62"/>
      <c r="C481" s="57"/>
      <c r="D481" s="57"/>
      <c r="E481" s="57"/>
      <c r="F481" s="57"/>
      <c r="G481" s="57"/>
      <c r="H481" s="57"/>
    </row>
    <row r="482" spans="2:8" ht="12.75">
      <c r="B482" s="62"/>
      <c r="C482" s="57"/>
      <c r="D482" s="57"/>
      <c r="E482" s="57"/>
      <c r="F482" s="57"/>
      <c r="G482" s="57"/>
      <c r="H482" s="57"/>
    </row>
    <row r="483" spans="2:8" ht="12.75">
      <c r="B483" s="62"/>
      <c r="C483" s="57"/>
      <c r="D483" s="57"/>
      <c r="E483" s="57"/>
      <c r="F483" s="57"/>
      <c r="G483" s="57"/>
      <c r="H483" s="57"/>
    </row>
    <row r="484" spans="2:8" ht="12.75">
      <c r="B484" s="62"/>
      <c r="C484" s="57"/>
      <c r="D484" s="57"/>
      <c r="E484" s="57"/>
      <c r="F484" s="57"/>
      <c r="G484" s="57"/>
      <c r="H484" s="57"/>
    </row>
    <row r="485" spans="2:8" ht="12.75">
      <c r="B485" s="62"/>
      <c r="C485" s="57"/>
      <c r="D485" s="57"/>
      <c r="E485" s="57"/>
      <c r="F485" s="57"/>
      <c r="G485" s="57"/>
      <c r="H485" s="57"/>
    </row>
    <row r="486" spans="2:8" ht="12.75">
      <c r="B486" s="62"/>
      <c r="C486" s="57"/>
      <c r="D486" s="57"/>
      <c r="E486" s="57"/>
      <c r="F486" s="57"/>
      <c r="G486" s="57"/>
      <c r="H486" s="57"/>
    </row>
    <row r="487" spans="2:8" ht="12.75">
      <c r="B487" s="62"/>
      <c r="C487" s="57"/>
      <c r="D487" s="57"/>
      <c r="E487" s="57"/>
      <c r="F487" s="57"/>
      <c r="G487" s="57"/>
      <c r="H487" s="57"/>
    </row>
    <row r="488" spans="2:8" ht="12.75">
      <c r="B488" s="62"/>
      <c r="C488" s="57"/>
      <c r="D488" s="57"/>
      <c r="E488" s="57"/>
      <c r="F488" s="57"/>
      <c r="G488" s="57"/>
      <c r="H488" s="57"/>
    </row>
    <row r="489" spans="2:8" ht="12.75">
      <c r="B489" s="62"/>
      <c r="C489" s="57"/>
      <c r="D489" s="57"/>
      <c r="E489" s="57"/>
      <c r="F489" s="57"/>
      <c r="G489" s="57"/>
      <c r="H489" s="57"/>
    </row>
    <row r="490" spans="2:8" ht="12.75">
      <c r="B490" s="62"/>
      <c r="C490" s="57"/>
      <c r="D490" s="57"/>
      <c r="E490" s="57"/>
      <c r="F490" s="57"/>
      <c r="G490" s="57"/>
      <c r="H490" s="57"/>
    </row>
    <row r="491" spans="2:8" ht="12.75">
      <c r="B491" s="62"/>
      <c r="C491" s="57"/>
      <c r="D491" s="57"/>
      <c r="E491" s="57"/>
      <c r="F491" s="57"/>
      <c r="G491" s="57"/>
      <c r="H491" s="57"/>
    </row>
    <row r="492" spans="2:8" ht="12.75">
      <c r="B492" s="62"/>
      <c r="C492" s="57"/>
      <c r="D492" s="57"/>
      <c r="E492" s="57"/>
      <c r="F492" s="57"/>
      <c r="G492" s="57"/>
      <c r="H492" s="57"/>
    </row>
    <row r="493" spans="2:8" ht="12.75">
      <c r="B493" s="62"/>
      <c r="C493" s="57"/>
      <c r="D493" s="57"/>
      <c r="E493" s="57"/>
      <c r="F493" s="57"/>
      <c r="G493" s="57"/>
      <c r="H493" s="57"/>
    </row>
    <row r="494" spans="2:8" ht="12.75">
      <c r="B494" s="62"/>
      <c r="C494" s="57"/>
      <c r="D494" s="57"/>
      <c r="E494" s="57"/>
      <c r="F494" s="57"/>
      <c r="G494" s="57"/>
      <c r="H494" s="57"/>
    </row>
    <row r="495" spans="2:8" ht="12.75">
      <c r="B495" s="62"/>
      <c r="C495" s="57"/>
      <c r="D495" s="57"/>
      <c r="E495" s="57"/>
      <c r="F495" s="57"/>
      <c r="G495" s="57"/>
      <c r="H495" s="57"/>
    </row>
    <row r="496" spans="2:8" ht="12.75">
      <c r="B496" s="62"/>
      <c r="C496" s="57"/>
      <c r="D496" s="57"/>
      <c r="E496" s="57"/>
      <c r="F496" s="57"/>
      <c r="G496" s="57"/>
      <c r="H496" s="57"/>
    </row>
    <row r="497" spans="2:8" ht="12.75">
      <c r="B497" s="62"/>
      <c r="C497" s="57"/>
      <c r="D497" s="57"/>
      <c r="E497" s="57"/>
      <c r="F497" s="57"/>
      <c r="G497" s="57"/>
      <c r="H497" s="57"/>
    </row>
    <row r="498" spans="2:8" ht="12.75">
      <c r="B498" s="62"/>
      <c r="C498" s="57"/>
      <c r="D498" s="57"/>
      <c r="E498" s="57"/>
      <c r="F498" s="57"/>
      <c r="G498" s="57"/>
      <c r="H498" s="57"/>
    </row>
    <row r="499" spans="2:8" ht="12.75">
      <c r="B499" s="62"/>
      <c r="C499" s="57"/>
      <c r="D499" s="57"/>
      <c r="E499" s="57"/>
      <c r="F499" s="57"/>
      <c r="G499" s="57"/>
      <c r="H499" s="57"/>
    </row>
    <row r="500" spans="2:8" ht="12.75">
      <c r="B500" s="62"/>
      <c r="C500" s="57"/>
      <c r="D500" s="57"/>
      <c r="E500" s="57"/>
      <c r="F500" s="57"/>
      <c r="G500" s="57"/>
      <c r="H500" s="57"/>
    </row>
    <row r="501" spans="2:8" ht="12.75">
      <c r="B501" s="62"/>
      <c r="C501" s="57"/>
      <c r="D501" s="57"/>
      <c r="E501" s="57"/>
      <c r="F501" s="57"/>
      <c r="G501" s="57"/>
      <c r="H501" s="57"/>
    </row>
    <row r="502" spans="2:8" ht="12.75">
      <c r="B502" s="62"/>
      <c r="C502" s="57"/>
      <c r="D502" s="57"/>
      <c r="E502" s="57"/>
      <c r="F502" s="57"/>
      <c r="G502" s="57"/>
      <c r="H502" s="57"/>
    </row>
    <row r="503" spans="2:8" ht="12.75">
      <c r="B503" s="62"/>
      <c r="C503" s="57"/>
      <c r="D503" s="57"/>
      <c r="E503" s="57"/>
      <c r="F503" s="57"/>
      <c r="G503" s="57"/>
      <c r="H503" s="57"/>
    </row>
    <row r="504" spans="2:8" ht="12.75">
      <c r="B504" s="62"/>
      <c r="C504" s="57"/>
      <c r="D504" s="57"/>
      <c r="E504" s="57"/>
      <c r="F504" s="57"/>
      <c r="G504" s="57"/>
      <c r="H504" s="57"/>
    </row>
    <row r="505" spans="2:8" ht="12.75">
      <c r="B505" s="62"/>
      <c r="C505" s="57"/>
      <c r="D505" s="57"/>
      <c r="E505" s="57"/>
      <c r="F505" s="57"/>
      <c r="G505" s="57"/>
      <c r="H505" s="57"/>
    </row>
    <row r="506" spans="2:8" ht="12.75">
      <c r="B506" s="62"/>
      <c r="C506" s="57"/>
      <c r="D506" s="57"/>
      <c r="E506" s="57"/>
      <c r="F506" s="57"/>
      <c r="G506" s="57"/>
      <c r="H506" s="57"/>
    </row>
    <row r="507" spans="2:8" ht="12.75">
      <c r="B507" s="62"/>
      <c r="C507" s="57"/>
      <c r="D507" s="57"/>
      <c r="E507" s="57"/>
      <c r="F507" s="57"/>
      <c r="G507" s="57"/>
      <c r="H507" s="57"/>
    </row>
    <row r="508" spans="2:8" ht="12.75">
      <c r="B508" s="62"/>
      <c r="C508" s="57"/>
      <c r="D508" s="57"/>
      <c r="E508" s="57"/>
      <c r="F508" s="57"/>
      <c r="G508" s="57"/>
      <c r="H508" s="57"/>
    </row>
    <row r="509" spans="2:8" ht="12.75">
      <c r="B509" s="62"/>
      <c r="C509" s="57"/>
      <c r="D509" s="57"/>
      <c r="E509" s="57"/>
      <c r="F509" s="57"/>
      <c r="G509" s="57"/>
      <c r="H509" s="57"/>
    </row>
    <row r="510" spans="2:8" ht="12.75">
      <c r="B510" s="57"/>
      <c r="C510" s="57"/>
      <c r="D510" s="57"/>
      <c r="E510" s="57"/>
      <c r="F510" s="57"/>
      <c r="G510" s="57"/>
      <c r="H510" s="57"/>
    </row>
    <row r="511" spans="2:8" ht="12.75">
      <c r="B511" s="57"/>
      <c r="C511" s="57"/>
      <c r="D511" s="57"/>
      <c r="E511" s="57"/>
      <c r="F511" s="57"/>
      <c r="G511" s="57"/>
      <c r="H511" s="57"/>
    </row>
    <row r="512" spans="2:8" ht="12.75">
      <c r="B512" s="57"/>
      <c r="C512" s="57"/>
      <c r="D512" s="57"/>
      <c r="E512" s="57"/>
      <c r="F512" s="57"/>
      <c r="G512" s="57"/>
      <c r="H512" s="57"/>
    </row>
    <row r="513" spans="2:8" ht="12.75">
      <c r="B513" s="57"/>
      <c r="C513" s="57"/>
      <c r="D513" s="57"/>
      <c r="E513" s="57"/>
      <c r="F513" s="57"/>
      <c r="G513" s="57"/>
      <c r="H513" s="57"/>
    </row>
    <row r="514" spans="2:8" ht="12.75">
      <c r="B514" s="57"/>
      <c r="C514" s="57"/>
      <c r="D514" s="57"/>
      <c r="E514" s="57"/>
      <c r="F514" s="57"/>
      <c r="G514" s="57"/>
      <c r="H514" s="57"/>
    </row>
    <row r="515" spans="2:8" ht="12.75">
      <c r="B515" s="57"/>
      <c r="C515" s="57"/>
      <c r="D515" s="57"/>
      <c r="E515" s="57"/>
      <c r="F515" s="57"/>
      <c r="G515" s="57"/>
      <c r="H515" s="57"/>
    </row>
    <row r="516" spans="2:8" ht="12.75">
      <c r="B516" s="57"/>
      <c r="C516" s="57"/>
      <c r="D516" s="57"/>
      <c r="E516" s="57"/>
      <c r="F516" s="57"/>
      <c r="G516" s="57"/>
      <c r="H516" s="57"/>
    </row>
    <row r="517" spans="2:8" ht="12.75">
      <c r="B517" s="57"/>
      <c r="C517" s="57"/>
      <c r="D517" s="57"/>
      <c r="E517" s="57"/>
      <c r="F517" s="57"/>
      <c r="G517" s="57"/>
      <c r="H517" s="57"/>
    </row>
    <row r="518" spans="2:8" ht="12.75">
      <c r="B518" s="57"/>
      <c r="C518" s="57"/>
      <c r="D518" s="57"/>
      <c r="E518" s="57"/>
      <c r="F518" s="57"/>
      <c r="G518" s="57"/>
      <c r="H518" s="57"/>
    </row>
    <row r="519" spans="2:8" ht="12.75">
      <c r="B519" s="57"/>
      <c r="C519" s="57"/>
      <c r="D519" s="57"/>
      <c r="E519" s="57"/>
      <c r="F519" s="57"/>
      <c r="G519" s="57"/>
      <c r="H519" s="57"/>
    </row>
    <row r="520" spans="2:8" ht="12.75">
      <c r="B520" s="57"/>
      <c r="C520" s="57"/>
      <c r="D520" s="57"/>
      <c r="E520" s="57"/>
      <c r="F520" s="57"/>
      <c r="G520" s="57"/>
      <c r="H520" s="57"/>
    </row>
    <row r="521" spans="2:8" ht="12.75">
      <c r="B521" s="57"/>
      <c r="C521" s="57"/>
      <c r="D521" s="57"/>
      <c r="E521" s="57"/>
      <c r="F521" s="57"/>
      <c r="G521" s="57"/>
      <c r="H521" s="57"/>
    </row>
    <row r="522" spans="2:8" ht="12.75">
      <c r="B522" s="57"/>
      <c r="C522" s="57"/>
      <c r="D522" s="57"/>
      <c r="E522" s="57"/>
      <c r="F522" s="57"/>
      <c r="G522" s="57"/>
      <c r="H522" s="57"/>
    </row>
    <row r="523" spans="2:8" ht="12.75">
      <c r="B523" s="57"/>
      <c r="C523" s="57"/>
      <c r="D523" s="57"/>
      <c r="E523" s="57"/>
      <c r="F523" s="57"/>
      <c r="G523" s="57"/>
      <c r="H523" s="57"/>
    </row>
    <row r="524" spans="2:8" ht="12.75">
      <c r="B524" s="57"/>
      <c r="C524" s="57"/>
      <c r="D524" s="57"/>
      <c r="E524" s="57"/>
      <c r="F524" s="57"/>
      <c r="G524" s="57"/>
      <c r="H524" s="57"/>
    </row>
    <row r="525" spans="2:8" ht="12.75">
      <c r="B525" s="57"/>
      <c r="C525" s="57"/>
      <c r="D525" s="57"/>
      <c r="E525" s="57"/>
      <c r="F525" s="57"/>
      <c r="G525" s="57"/>
      <c r="H525" s="57"/>
    </row>
    <row r="526" spans="2:8" ht="12.75">
      <c r="B526" s="57"/>
      <c r="C526" s="57"/>
      <c r="D526" s="57"/>
      <c r="E526" s="57"/>
      <c r="F526" s="57"/>
      <c r="G526" s="57"/>
      <c r="H526" s="57"/>
    </row>
    <row r="527" spans="2:8" ht="12.75">
      <c r="B527" s="57"/>
      <c r="C527" s="57"/>
      <c r="D527" s="57"/>
      <c r="E527" s="57"/>
      <c r="F527" s="57"/>
      <c r="G527" s="57"/>
      <c r="H527" s="57"/>
    </row>
    <row r="528" spans="2:8" ht="12.75">
      <c r="B528" s="57"/>
      <c r="C528" s="57"/>
      <c r="D528" s="57"/>
      <c r="E528" s="57"/>
      <c r="F528" s="57"/>
      <c r="G528" s="57"/>
      <c r="H528" s="57"/>
    </row>
    <row r="529" spans="2:8" ht="12.75">
      <c r="B529" s="57"/>
      <c r="C529" s="57"/>
      <c r="D529" s="57"/>
      <c r="E529" s="57"/>
      <c r="F529" s="57"/>
      <c r="G529" s="57"/>
      <c r="H529" s="57"/>
    </row>
    <row r="530" spans="2:8" ht="12.75">
      <c r="B530" s="57"/>
      <c r="C530" s="57"/>
      <c r="D530" s="57"/>
      <c r="E530" s="57"/>
      <c r="F530" s="57"/>
      <c r="G530" s="57"/>
      <c r="H530" s="57"/>
    </row>
    <row r="531" spans="2:8" ht="12.75">
      <c r="B531" s="57"/>
      <c r="C531" s="57"/>
      <c r="D531" s="57"/>
      <c r="E531" s="57"/>
      <c r="F531" s="57"/>
      <c r="G531" s="57"/>
      <c r="H531" s="57"/>
    </row>
    <row r="532" spans="2:8" ht="12.75">
      <c r="B532" s="57"/>
      <c r="C532" s="57"/>
      <c r="D532" s="57"/>
      <c r="E532" s="57"/>
      <c r="F532" s="57"/>
      <c r="G532" s="57"/>
      <c r="H532" s="57"/>
    </row>
    <row r="533" spans="2:8" ht="12.75">
      <c r="B533" s="57"/>
      <c r="C533" s="57"/>
      <c r="D533" s="57"/>
      <c r="E533" s="57"/>
      <c r="F533" s="57"/>
      <c r="G533" s="57"/>
      <c r="H533" s="57"/>
    </row>
    <row r="534" spans="2:8" ht="12.75">
      <c r="B534" s="57"/>
      <c r="C534" s="57"/>
      <c r="D534" s="57"/>
      <c r="E534" s="57"/>
      <c r="F534" s="57"/>
      <c r="G534" s="57"/>
      <c r="H534" s="57"/>
    </row>
    <row r="535" spans="4:8" ht="12.75">
      <c r="D535" s="57"/>
      <c r="E535" s="57"/>
      <c r="F535" s="57"/>
      <c r="G535" s="57"/>
      <c r="H535" s="57"/>
    </row>
    <row r="536" spans="4:8" ht="12.75">
      <c r="D536" s="57"/>
      <c r="E536" s="57"/>
      <c r="F536" s="57"/>
      <c r="G536" s="57"/>
      <c r="H536" s="57"/>
    </row>
    <row r="537" spans="4:8" ht="12.75">
      <c r="D537" s="57"/>
      <c r="E537" s="57"/>
      <c r="F537" s="57"/>
      <c r="G537" s="57"/>
      <c r="H537" s="57"/>
    </row>
    <row r="538" spans="4:8" ht="12.75">
      <c r="D538" s="57"/>
      <c r="E538" s="57"/>
      <c r="F538" s="57"/>
      <c r="G538" s="57"/>
      <c r="H538" s="57"/>
    </row>
    <row r="539" spans="4:8" ht="12.75">
      <c r="D539" s="57"/>
      <c r="E539" s="57"/>
      <c r="F539" s="57"/>
      <c r="G539" s="57"/>
      <c r="H539" s="57"/>
    </row>
    <row r="540" spans="4:8" ht="12.75">
      <c r="D540" s="57"/>
      <c r="E540" s="57"/>
      <c r="F540" s="57"/>
      <c r="G540" s="57"/>
      <c r="H540" s="57"/>
    </row>
    <row r="541" spans="4:8" ht="12.75">
      <c r="D541" s="57"/>
      <c r="E541" s="57"/>
      <c r="F541" s="57"/>
      <c r="G541" s="57"/>
      <c r="H541" s="57"/>
    </row>
    <row r="542" spans="4:8" ht="12.75">
      <c r="D542" s="57"/>
      <c r="E542" s="57"/>
      <c r="F542" s="57"/>
      <c r="G542" s="57"/>
      <c r="H542" s="57"/>
    </row>
    <row r="543" spans="4:8" ht="12.75">
      <c r="D543" s="57"/>
      <c r="E543" s="57"/>
      <c r="F543" s="57"/>
      <c r="G543" s="57"/>
      <c r="H543" s="57"/>
    </row>
    <row r="544" spans="4:8" ht="12.75">
      <c r="D544" s="57"/>
      <c r="E544" s="57"/>
      <c r="F544" s="57"/>
      <c r="G544" s="57"/>
      <c r="H544" s="57"/>
    </row>
    <row r="545" spans="4:8" ht="12.75">
      <c r="D545" s="57"/>
      <c r="E545" s="57"/>
      <c r="F545" s="57"/>
      <c r="G545" s="57"/>
      <c r="H545" s="57"/>
    </row>
    <row r="546" spans="4:8" ht="12.75">
      <c r="D546" s="57"/>
      <c r="E546" s="57"/>
      <c r="F546" s="57"/>
      <c r="G546" s="57"/>
      <c r="H546" s="57"/>
    </row>
    <row r="547" spans="4:8" ht="12.75">
      <c r="D547" s="57"/>
      <c r="E547" s="57"/>
      <c r="F547" s="57"/>
      <c r="G547" s="57"/>
      <c r="H547" s="57"/>
    </row>
    <row r="548" spans="4:8" ht="12.75">
      <c r="D548" s="57"/>
      <c r="E548" s="57"/>
      <c r="F548" s="57"/>
      <c r="G548" s="57"/>
      <c r="H548" s="57"/>
    </row>
    <row r="549" spans="4:8" ht="12.75">
      <c r="D549" s="57"/>
      <c r="E549" s="57"/>
      <c r="F549" s="57"/>
      <c r="G549" s="57"/>
      <c r="H549" s="57"/>
    </row>
    <row r="550" spans="4:8" ht="12.75">
      <c r="D550" s="57"/>
      <c r="E550" s="57"/>
      <c r="F550" s="57"/>
      <c r="G550" s="57"/>
      <c r="H550" s="57"/>
    </row>
    <row r="551" spans="4:8" ht="12.75">
      <c r="D551" s="57"/>
      <c r="E551" s="57"/>
      <c r="F551" s="57"/>
      <c r="G551" s="57"/>
      <c r="H551" s="57"/>
    </row>
    <row r="552" spans="4:8" ht="12.75">
      <c r="D552" s="57"/>
      <c r="E552" s="57"/>
      <c r="F552" s="57"/>
      <c r="G552" s="57"/>
      <c r="H552" s="57"/>
    </row>
    <row r="553" spans="4:8" ht="12.75">
      <c r="D553" s="57"/>
      <c r="E553" s="57"/>
      <c r="F553" s="57"/>
      <c r="G553" s="57"/>
      <c r="H553" s="57"/>
    </row>
    <row r="554" spans="4:8" ht="12.75">
      <c r="D554" s="57"/>
      <c r="E554" s="57"/>
      <c r="F554" s="57"/>
      <c r="G554" s="57"/>
      <c r="H554" s="57"/>
    </row>
    <row r="555" spans="4:8" ht="12.75">
      <c r="D555" s="57"/>
      <c r="E555" s="57"/>
      <c r="F555" s="57"/>
      <c r="G555" s="57"/>
      <c r="H555" s="57"/>
    </row>
    <row r="556" spans="4:8" ht="12.75">
      <c r="D556" s="57"/>
      <c r="E556" s="57"/>
      <c r="F556" s="57"/>
      <c r="G556" s="57"/>
      <c r="H556" s="57"/>
    </row>
    <row r="557" spans="4:8" ht="12.75">
      <c r="D557" s="57"/>
      <c r="E557" s="57"/>
      <c r="F557" s="57"/>
      <c r="G557" s="57"/>
      <c r="H557" s="57"/>
    </row>
    <row r="558" spans="4:8" ht="12.75">
      <c r="D558" s="57"/>
      <c r="E558" s="57"/>
      <c r="F558" s="57"/>
      <c r="G558" s="57"/>
      <c r="H558" s="57"/>
    </row>
    <row r="559" spans="4:8" ht="12.75">
      <c r="D559" s="57"/>
      <c r="E559" s="57"/>
      <c r="F559" s="57"/>
      <c r="G559" s="57"/>
      <c r="H559" s="57"/>
    </row>
    <row r="560" spans="4:8" ht="12.75">
      <c r="D560" s="57"/>
      <c r="E560" s="57"/>
      <c r="F560" s="57"/>
      <c r="G560" s="57"/>
      <c r="H560" s="57"/>
    </row>
    <row r="561" spans="4:8" ht="12.75">
      <c r="D561" s="57"/>
      <c r="E561" s="57"/>
      <c r="F561" s="57"/>
      <c r="G561" s="57"/>
      <c r="H561" s="57"/>
    </row>
    <row r="562" spans="4:8" ht="12.75">
      <c r="D562" s="57"/>
      <c r="E562" s="57"/>
      <c r="F562" s="57"/>
      <c r="G562" s="57"/>
      <c r="H562" s="57"/>
    </row>
    <row r="563" spans="4:8" ht="12.75">
      <c r="D563" s="57"/>
      <c r="E563" s="57"/>
      <c r="F563" s="57"/>
      <c r="G563" s="57"/>
      <c r="H563" s="57"/>
    </row>
    <row r="564" spans="4:8" ht="12.75">
      <c r="D564" s="57"/>
      <c r="E564" s="57"/>
      <c r="F564" s="57"/>
      <c r="G564" s="57"/>
      <c r="H564" s="57"/>
    </row>
    <row r="565" spans="4:8" ht="12.75">
      <c r="D565" s="57"/>
      <c r="E565" s="57"/>
      <c r="F565" s="57"/>
      <c r="G565" s="57"/>
      <c r="H565" s="57"/>
    </row>
    <row r="566" spans="4:8" ht="12.75">
      <c r="D566" s="57"/>
      <c r="E566" s="57"/>
      <c r="F566" s="57"/>
      <c r="G566" s="57"/>
      <c r="H566" s="57"/>
    </row>
    <row r="567" spans="4:8" ht="12.75">
      <c r="D567" s="57"/>
      <c r="E567" s="57"/>
      <c r="F567" s="57"/>
      <c r="G567" s="57"/>
      <c r="H567" s="57"/>
    </row>
    <row r="568" spans="4:8" ht="12.75">
      <c r="D568" s="57"/>
      <c r="E568" s="57"/>
      <c r="F568" s="57"/>
      <c r="G568" s="57"/>
      <c r="H568" s="57"/>
    </row>
    <row r="569" spans="4:8" ht="12.75">
      <c r="D569" s="57"/>
      <c r="E569" s="57"/>
      <c r="F569" s="57"/>
      <c r="G569" s="57"/>
      <c r="H569" s="57"/>
    </row>
    <row r="570" spans="4:8" ht="12.75">
      <c r="D570" s="57"/>
      <c r="E570" s="57"/>
      <c r="F570" s="57"/>
      <c r="G570" s="57"/>
      <c r="H570" s="57"/>
    </row>
    <row r="571" spans="4:8" ht="12.75">
      <c r="D571" s="57"/>
      <c r="E571" s="57"/>
      <c r="F571" s="57"/>
      <c r="G571" s="57"/>
      <c r="H571" s="57"/>
    </row>
    <row r="572" spans="4:8" ht="12.75">
      <c r="D572" s="57"/>
      <c r="E572" s="57"/>
      <c r="F572" s="57"/>
      <c r="G572" s="57"/>
      <c r="H572" s="57"/>
    </row>
    <row r="573" spans="4:8" ht="12.75">
      <c r="D573" s="57"/>
      <c r="E573" s="57"/>
      <c r="F573" s="57"/>
      <c r="G573" s="57"/>
      <c r="H573" s="57"/>
    </row>
    <row r="574" spans="4:8" ht="12.75">
      <c r="D574" s="57"/>
      <c r="E574" s="57"/>
      <c r="F574" s="57"/>
      <c r="G574" s="57"/>
      <c r="H574" s="57"/>
    </row>
    <row r="575" spans="4:8" ht="12.75">
      <c r="D575" s="57"/>
      <c r="E575" s="57"/>
      <c r="F575" s="57"/>
      <c r="G575" s="57"/>
      <c r="H575" s="57"/>
    </row>
    <row r="576" spans="4:8" ht="12.75">
      <c r="D576" s="57"/>
      <c r="E576" s="57"/>
      <c r="F576" s="57"/>
      <c r="G576" s="57"/>
      <c r="H576" s="57"/>
    </row>
    <row r="577" spans="4:8" ht="12.75">
      <c r="D577" s="57"/>
      <c r="E577" s="57"/>
      <c r="F577" s="57"/>
      <c r="G577" s="57"/>
      <c r="H577" s="57"/>
    </row>
    <row r="578" spans="4:8" ht="12.75">
      <c r="D578" s="57"/>
      <c r="E578" s="57"/>
      <c r="F578" s="57"/>
      <c r="G578" s="57"/>
      <c r="H578" s="57"/>
    </row>
    <row r="579" spans="4:8" ht="12.75">
      <c r="D579" s="57"/>
      <c r="E579" s="57"/>
      <c r="F579" s="57"/>
      <c r="G579" s="57"/>
      <c r="H579" s="57"/>
    </row>
    <row r="580" spans="4:8" ht="12.75">
      <c r="D580" s="57"/>
      <c r="E580" s="57"/>
      <c r="F580" s="57"/>
      <c r="G580" s="57"/>
      <c r="H580" s="57"/>
    </row>
    <row r="581" spans="4:8" ht="12.75">
      <c r="D581" s="57"/>
      <c r="E581" s="57"/>
      <c r="F581" s="57"/>
      <c r="G581" s="57"/>
      <c r="H581" s="57"/>
    </row>
  </sheetData>
  <mergeCells count="4">
    <mergeCell ref="A117:B117"/>
    <mergeCell ref="A118:B118"/>
    <mergeCell ref="A119:B119"/>
    <mergeCell ref="A125:B125"/>
  </mergeCells>
  <printOptions gridLines="1" horizontalCentered="1"/>
  <pageMargins left="0.3937007874015748" right="0.3937007874015748" top="0.78" bottom="0.6299212598425197" header="0.5118110236220472" footer="0.3937007874015748"/>
  <pageSetup horizontalDpi="600" verticalDpi="600" orientation="landscape" paperSize="9" scale="95" r:id="rId1"/>
  <headerFooter alignWithMargins="0">
    <oddHeader>&amp;C&amp;"Arial CE,Pogrubiony"&amp;11Wykonanie dochodów budżetu gminy Opole w 2005 roku&amp;R&amp;9Załącznik Nr 1a&amp;8
</oddHeader>
    <oddFooter>&amp;C&amp;P</oddFooter>
  </headerFooter>
  <ignoredErrors>
    <ignoredError sqref="H3:H4" evalError="1"/>
    <ignoredError sqref="B4 B36:B52 B99 B96:B97 B90:B94 B76:B88 B71:B74 B64:B69 B56:B59 B54 B25:B33 B21:B22 B19 B16:B17 B13:B14 B9:B11 B6:B7 B102:B116 H118:H125 H55 H8 H98 H95 H89 H75 H70 H60:H63 H53 H34:H35 H23:H24 H20 H18 H15 H12 H5 H100:H101 A5:A125 B117:B125 B55 B8 B98 B95 B89 B75 B70 B60:B63 B53 B34:B35 B23:B24 B20 B18 B15 B12 B5 B100:B101 C5:E125 G5:G125 F5:F90 F93:F125" numberStoredAsText="1"/>
    <ignoredError sqref="H36:H52 H99 H96:H97 H90:H94 H76:H88 H71:H74 H64:H69 H56:H59 H54 H25:H33 H21:H22 H19 H16:H17 H13:H14 H9:H11 H6:H7 H102:H117" numberStoredAsText="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I505"/>
  <sheetViews>
    <sheetView workbookViewId="0" topLeftCell="A1">
      <selection activeCell="A1" sqref="A1"/>
    </sheetView>
  </sheetViews>
  <sheetFormatPr defaultColWidth="9.00390625" defaultRowHeight="12.75"/>
  <cols>
    <col min="1" max="1" width="6.625" style="49" customWidth="1"/>
    <col min="2" max="2" width="9.125" style="49" customWidth="1"/>
    <col min="3" max="3" width="61.625" style="49" customWidth="1"/>
    <col min="4" max="6" width="17.75390625" style="49" customWidth="1"/>
    <col min="7" max="7" width="7.875" style="49" customWidth="1"/>
    <col min="8" max="8" width="11.125" style="49" customWidth="1"/>
    <col min="9" max="16384" width="9.125" style="49" customWidth="1"/>
  </cols>
  <sheetData>
    <row r="1" spans="1:8" s="1" customFormat="1" ht="51" customHeight="1">
      <c r="A1" s="6" t="s">
        <v>417</v>
      </c>
      <c r="B1" s="6" t="s">
        <v>418</v>
      </c>
      <c r="C1" s="6" t="s">
        <v>419</v>
      </c>
      <c r="D1" s="6" t="s">
        <v>350</v>
      </c>
      <c r="E1" s="7" t="s">
        <v>347</v>
      </c>
      <c r="F1" s="69" t="s">
        <v>348</v>
      </c>
      <c r="G1" s="64" t="s">
        <v>286</v>
      </c>
      <c r="H1" s="6" t="s">
        <v>349</v>
      </c>
    </row>
    <row r="2" spans="1:8" s="10" customFormat="1" ht="11.25">
      <c r="A2" s="8">
        <v>1</v>
      </c>
      <c r="B2" s="8">
        <v>2</v>
      </c>
      <c r="C2" s="8">
        <v>3</v>
      </c>
      <c r="D2" s="8">
        <v>4</v>
      </c>
      <c r="E2" s="9">
        <v>5</v>
      </c>
      <c r="F2" s="70">
        <v>6</v>
      </c>
      <c r="G2" s="65">
        <v>7</v>
      </c>
      <c r="H2" s="8">
        <v>8</v>
      </c>
    </row>
    <row r="3" spans="1:9" ht="19.5" customHeight="1">
      <c r="A3" s="12">
        <v>700</v>
      </c>
      <c r="B3" s="12"/>
      <c r="C3" s="13" t="s">
        <v>429</v>
      </c>
      <c r="D3" s="13">
        <f>SUM(D4:D5)</f>
        <v>802400</v>
      </c>
      <c r="E3" s="14">
        <f>SUM(E4:E5)</f>
        <v>802400</v>
      </c>
      <c r="F3" s="71">
        <f>SUM(F4:F5)</f>
        <v>1042832</v>
      </c>
      <c r="G3" s="66">
        <f aca="true" t="shared" si="0" ref="G3:G15">F3/E3</f>
        <v>1.2996410767696909</v>
      </c>
      <c r="H3" s="5">
        <f aca="true" t="shared" si="1" ref="H3:H49">F3/$F$49</f>
        <v>0.010550280504107851</v>
      </c>
      <c r="I3" s="2"/>
    </row>
    <row r="4" spans="1:9" s="1" customFormat="1" ht="38.25">
      <c r="A4" s="26"/>
      <c r="B4" s="43">
        <v>2110</v>
      </c>
      <c r="C4" s="45" t="s">
        <v>424</v>
      </c>
      <c r="D4" s="46">
        <v>80000</v>
      </c>
      <c r="E4" s="47">
        <v>80000</v>
      </c>
      <c r="F4" s="78">
        <v>79778</v>
      </c>
      <c r="G4" s="77">
        <f t="shared" si="0"/>
        <v>0.997225</v>
      </c>
      <c r="H4" s="48">
        <f t="shared" si="1"/>
        <v>0.0008071101366823383</v>
      </c>
      <c r="I4" s="2"/>
    </row>
    <row r="5" spans="1:9" s="1" customFormat="1" ht="38.25">
      <c r="A5" s="26"/>
      <c r="B5" s="43">
        <v>2360</v>
      </c>
      <c r="C5" s="45" t="s">
        <v>362</v>
      </c>
      <c r="D5" s="46">
        <v>722400</v>
      </c>
      <c r="E5" s="47">
        <v>722400</v>
      </c>
      <c r="F5" s="78">
        <v>963054</v>
      </c>
      <c r="G5" s="77">
        <f t="shared" si="0"/>
        <v>1.3331312292358803</v>
      </c>
      <c r="H5" s="48">
        <f t="shared" si="1"/>
        <v>0.009743170367425513</v>
      </c>
      <c r="I5" s="2"/>
    </row>
    <row r="6" spans="1:9" s="1" customFormat="1" ht="19.5" customHeight="1">
      <c r="A6" s="12">
        <v>710</v>
      </c>
      <c r="B6" s="12"/>
      <c r="C6" s="13" t="s">
        <v>432</v>
      </c>
      <c r="D6" s="13">
        <f>SUM(D7:D8)</f>
        <v>325000</v>
      </c>
      <c r="E6" s="14">
        <f>SUM(E7:E8)</f>
        <v>345280</v>
      </c>
      <c r="F6" s="71">
        <f>SUM(F7:F8)</f>
        <v>343411</v>
      </c>
      <c r="G6" s="66">
        <f t="shared" si="0"/>
        <v>0.9945870018535681</v>
      </c>
      <c r="H6" s="5">
        <f t="shared" si="1"/>
        <v>0.003474272345110412</v>
      </c>
      <c r="I6" s="2"/>
    </row>
    <row r="7" spans="1:9" s="1" customFormat="1" ht="38.25">
      <c r="A7" s="43"/>
      <c r="B7" s="43">
        <v>2110</v>
      </c>
      <c r="C7" s="45" t="s">
        <v>424</v>
      </c>
      <c r="D7" s="46">
        <v>275000</v>
      </c>
      <c r="E7" s="47">
        <v>295280</v>
      </c>
      <c r="F7" s="78">
        <v>293518</v>
      </c>
      <c r="G7" s="77">
        <f t="shared" si="0"/>
        <v>0.9940327824437821</v>
      </c>
      <c r="H7" s="48">
        <f t="shared" si="1"/>
        <v>0.0029695072964818193</v>
      </c>
      <c r="I7" s="2"/>
    </row>
    <row r="8" spans="1:9" s="1" customFormat="1" ht="38.25">
      <c r="A8" s="43"/>
      <c r="B8" s="43">
        <v>6410</v>
      </c>
      <c r="C8" s="45" t="s">
        <v>439</v>
      </c>
      <c r="D8" s="46">
        <v>50000</v>
      </c>
      <c r="E8" s="47">
        <v>50000</v>
      </c>
      <c r="F8" s="78">
        <v>49893</v>
      </c>
      <c r="G8" s="77">
        <f t="shared" si="0"/>
        <v>0.99786</v>
      </c>
      <c r="H8" s="48">
        <f t="shared" si="1"/>
        <v>0.0005047650486285931</v>
      </c>
      <c r="I8" s="2"/>
    </row>
    <row r="9" spans="1:9" s="1" customFormat="1" ht="19.5" customHeight="1">
      <c r="A9" s="12">
        <v>750</v>
      </c>
      <c r="B9" s="12"/>
      <c r="C9" s="13" t="s">
        <v>434</v>
      </c>
      <c r="D9" s="13">
        <f>SUM(D10:D13)</f>
        <v>2732645</v>
      </c>
      <c r="E9" s="14">
        <f>SUM(E10:E13)</f>
        <v>2719109</v>
      </c>
      <c r="F9" s="71">
        <f>SUM(F10:F13)</f>
        <v>3920089</v>
      </c>
      <c r="G9" s="66">
        <f t="shared" si="0"/>
        <v>1.4416814478566324</v>
      </c>
      <c r="H9" s="5">
        <f t="shared" si="1"/>
        <v>0.039659349301774054</v>
      </c>
      <c r="I9" s="2"/>
    </row>
    <row r="10" spans="1:9" s="1" customFormat="1" ht="12.75">
      <c r="A10" s="50"/>
      <c r="B10" s="44" t="s">
        <v>363</v>
      </c>
      <c r="C10" s="54" t="s">
        <v>435</v>
      </c>
      <c r="D10" s="52">
        <v>2400000</v>
      </c>
      <c r="E10" s="53">
        <v>2400000</v>
      </c>
      <c r="F10" s="79">
        <v>3607242</v>
      </c>
      <c r="G10" s="77">
        <f t="shared" si="0"/>
        <v>1.5030175</v>
      </c>
      <c r="H10" s="48">
        <f t="shared" si="1"/>
        <v>0.03649429145461495</v>
      </c>
      <c r="I10" s="2"/>
    </row>
    <row r="11" spans="1:9" s="55" customFormat="1" ht="38.25">
      <c r="A11" s="26"/>
      <c r="B11" s="43">
        <v>2110</v>
      </c>
      <c r="C11" s="45" t="s">
        <v>424</v>
      </c>
      <c r="D11" s="46">
        <v>308895</v>
      </c>
      <c r="E11" s="47">
        <v>295359</v>
      </c>
      <c r="F11" s="78">
        <v>294890</v>
      </c>
      <c r="G11" s="77">
        <f t="shared" si="0"/>
        <v>0.9984121018827935</v>
      </c>
      <c r="H11" s="48">
        <f t="shared" si="1"/>
        <v>0.0029833877535944088</v>
      </c>
      <c r="I11" s="2"/>
    </row>
    <row r="12" spans="1:9" ht="38.25">
      <c r="A12" s="26"/>
      <c r="B12" s="43">
        <v>2120</v>
      </c>
      <c r="C12" s="45" t="s">
        <v>253</v>
      </c>
      <c r="D12" s="46">
        <v>23000</v>
      </c>
      <c r="E12" s="47">
        <v>23000</v>
      </c>
      <c r="F12" s="78">
        <v>17957</v>
      </c>
      <c r="G12" s="77">
        <f t="shared" si="0"/>
        <v>0.7807391304347826</v>
      </c>
      <c r="H12" s="48">
        <f t="shared" si="1"/>
        <v>0.0001816700935647014</v>
      </c>
      <c r="I12" s="2"/>
    </row>
    <row r="13" spans="1:9" ht="38.25">
      <c r="A13" s="26"/>
      <c r="B13" s="43">
        <v>2360</v>
      </c>
      <c r="C13" s="45" t="s">
        <v>362</v>
      </c>
      <c r="D13" s="46">
        <v>750</v>
      </c>
      <c r="E13" s="47">
        <v>750</v>
      </c>
      <c r="F13" s="78"/>
      <c r="G13" s="77">
        <f t="shared" si="0"/>
        <v>0</v>
      </c>
      <c r="H13" s="48">
        <f t="shared" si="1"/>
        <v>0</v>
      </c>
      <c r="I13" s="2"/>
    </row>
    <row r="14" spans="1:9" ht="19.5" customHeight="1">
      <c r="A14" s="12">
        <v>754</v>
      </c>
      <c r="B14" s="56"/>
      <c r="C14" s="13" t="s">
        <v>437</v>
      </c>
      <c r="D14" s="13">
        <f>SUM(D15:D16)</f>
        <v>8007000</v>
      </c>
      <c r="E14" s="14">
        <f>SUM(E15:E16)</f>
        <v>8221000</v>
      </c>
      <c r="F14" s="71">
        <f>SUM(F15:F16)</f>
        <v>8220471</v>
      </c>
      <c r="G14" s="66">
        <f t="shared" si="0"/>
        <v>0.9999356525970077</v>
      </c>
      <c r="H14" s="5">
        <f t="shared" si="1"/>
        <v>0.08316610434459623</v>
      </c>
      <c r="I14" s="2"/>
    </row>
    <row r="15" spans="1:9" s="1" customFormat="1" ht="38.25">
      <c r="A15" s="26"/>
      <c r="B15" s="43">
        <v>2110</v>
      </c>
      <c r="C15" s="45" t="s">
        <v>424</v>
      </c>
      <c r="D15" s="46">
        <v>8007000</v>
      </c>
      <c r="E15" s="47">
        <v>8002470</v>
      </c>
      <c r="F15" s="78">
        <v>8001942</v>
      </c>
      <c r="G15" s="77">
        <f t="shared" si="0"/>
        <v>0.9999340203712104</v>
      </c>
      <c r="H15" s="48">
        <f t="shared" si="1"/>
        <v>0.08095525710526891</v>
      </c>
      <c r="I15" s="2"/>
    </row>
    <row r="16" spans="1:9" s="1" customFormat="1" ht="38.25">
      <c r="A16" s="26"/>
      <c r="B16" s="43">
        <v>6410</v>
      </c>
      <c r="C16" s="45" t="s">
        <v>439</v>
      </c>
      <c r="D16" s="46"/>
      <c r="E16" s="47">
        <v>218530</v>
      </c>
      <c r="F16" s="78">
        <v>218529</v>
      </c>
      <c r="G16" s="77">
        <f aca="true" t="shared" si="2" ref="G16:G27">F16/E16</f>
        <v>0.9999954239692491</v>
      </c>
      <c r="H16" s="48">
        <f t="shared" si="1"/>
        <v>0.0022108472393273172</v>
      </c>
      <c r="I16" s="2"/>
    </row>
    <row r="17" spans="1:9" s="1" customFormat="1" ht="38.25">
      <c r="A17" s="12">
        <v>756</v>
      </c>
      <c r="B17" s="56"/>
      <c r="C17" s="13" t="s">
        <v>311</v>
      </c>
      <c r="D17" s="13">
        <f>SUM(D18:D20)</f>
        <v>21341597</v>
      </c>
      <c r="E17" s="14">
        <f>SUM(E18:E20)</f>
        <v>22025168</v>
      </c>
      <c r="F17" s="71">
        <f>SUM(F18:F20)</f>
        <v>23373869</v>
      </c>
      <c r="G17" s="66">
        <f t="shared" si="2"/>
        <v>1.061234538596936</v>
      </c>
      <c r="H17" s="5">
        <f t="shared" si="1"/>
        <v>0.23647229315582077</v>
      </c>
      <c r="I17" s="2"/>
    </row>
    <row r="18" spans="1:9" s="1" customFormat="1" ht="12.75">
      <c r="A18" s="50"/>
      <c r="B18" s="44" t="s">
        <v>366</v>
      </c>
      <c r="C18" s="54" t="s">
        <v>333</v>
      </c>
      <c r="D18" s="63">
        <v>19841597</v>
      </c>
      <c r="E18" s="76">
        <v>19974473</v>
      </c>
      <c r="F18" s="79">
        <v>20712683</v>
      </c>
      <c r="G18" s="77">
        <f t="shared" si="2"/>
        <v>1.0369576709232828</v>
      </c>
      <c r="H18" s="48">
        <f t="shared" si="1"/>
        <v>0.2095492041313137</v>
      </c>
      <c r="I18" s="2"/>
    </row>
    <row r="19" spans="1:9" s="1" customFormat="1" ht="12.75">
      <c r="A19" s="50"/>
      <c r="B19" s="44" t="s">
        <v>367</v>
      </c>
      <c r="C19" s="54" t="s">
        <v>334</v>
      </c>
      <c r="D19" s="63">
        <v>1500000</v>
      </c>
      <c r="E19" s="76">
        <v>1500000</v>
      </c>
      <c r="F19" s="79">
        <v>1879663</v>
      </c>
      <c r="G19" s="77">
        <f t="shared" si="2"/>
        <v>1.2531086666666666</v>
      </c>
      <c r="H19" s="48">
        <f t="shared" si="1"/>
        <v>0.019016458934126377</v>
      </c>
      <c r="I19" s="2"/>
    </row>
    <row r="20" spans="1:9" s="1" customFormat="1" ht="25.5">
      <c r="A20" s="26"/>
      <c r="B20" s="51">
        <v>2440</v>
      </c>
      <c r="C20" s="45" t="s">
        <v>337</v>
      </c>
      <c r="D20" s="46"/>
      <c r="E20" s="47">
        <v>550695</v>
      </c>
      <c r="F20" s="78">
        <v>781523</v>
      </c>
      <c r="G20" s="77">
        <f t="shared" si="2"/>
        <v>1.419157609929271</v>
      </c>
      <c r="H20" s="48">
        <f t="shared" si="1"/>
        <v>0.007906630090380694</v>
      </c>
      <c r="I20" s="2"/>
    </row>
    <row r="21" spans="1:9" s="1" customFormat="1" ht="19.5" customHeight="1">
      <c r="A21" s="12">
        <v>758</v>
      </c>
      <c r="B21" s="56"/>
      <c r="C21" s="13" t="s">
        <v>450</v>
      </c>
      <c r="D21" s="13">
        <f>SUM(D22:D22)</f>
        <v>51249629</v>
      </c>
      <c r="E21" s="14">
        <f>SUM(E22:E22)</f>
        <v>54325340</v>
      </c>
      <c r="F21" s="71">
        <f>SUM(F22:F22)</f>
        <v>54325340</v>
      </c>
      <c r="G21" s="66">
        <f t="shared" si="2"/>
        <v>1</v>
      </c>
      <c r="H21" s="5">
        <f t="shared" si="1"/>
        <v>0.5496068163242309</v>
      </c>
      <c r="I21" s="2"/>
    </row>
    <row r="22" spans="1:9" s="1" customFormat="1" ht="12.75">
      <c r="A22" s="26"/>
      <c r="B22" s="43">
        <v>2920</v>
      </c>
      <c r="C22" s="45" t="s">
        <v>452</v>
      </c>
      <c r="D22" s="3">
        <v>51249629</v>
      </c>
      <c r="E22" s="4">
        <v>54325340</v>
      </c>
      <c r="F22" s="78">
        <v>54325340</v>
      </c>
      <c r="G22" s="77">
        <f t="shared" si="2"/>
        <v>1</v>
      </c>
      <c r="H22" s="48">
        <f t="shared" si="1"/>
        <v>0.5496068163242309</v>
      </c>
      <c r="I22" s="2"/>
    </row>
    <row r="23" spans="1:9" s="1" customFormat="1" ht="19.5" customHeight="1">
      <c r="A23" s="12">
        <v>801</v>
      </c>
      <c r="B23" s="56"/>
      <c r="C23" s="13" t="s">
        <v>461</v>
      </c>
      <c r="D23" s="13">
        <f>SUM(D24:D27)</f>
        <v>0</v>
      </c>
      <c r="E23" s="14">
        <f>SUM(E24:E27)</f>
        <v>9800</v>
      </c>
      <c r="F23" s="71">
        <f>SUM(F24:F27)</f>
        <v>395229</v>
      </c>
      <c r="G23" s="66">
        <f t="shared" si="2"/>
        <v>40.32948979591837</v>
      </c>
      <c r="H23" s="5">
        <f t="shared" si="1"/>
        <v>0.003998512524891873</v>
      </c>
      <c r="I23" s="2"/>
    </row>
    <row r="24" spans="1:9" s="1" customFormat="1" ht="12.75" customHeight="1">
      <c r="A24" s="206"/>
      <c r="B24" s="23" t="s">
        <v>383</v>
      </c>
      <c r="C24" s="17" t="s">
        <v>455</v>
      </c>
      <c r="D24" s="207"/>
      <c r="E24" s="208"/>
      <c r="F24" s="79">
        <v>1794</v>
      </c>
      <c r="G24" s="209"/>
      <c r="H24" s="210"/>
      <c r="I24" s="2"/>
    </row>
    <row r="25" spans="1:9" s="1" customFormat="1" ht="12" customHeight="1">
      <c r="A25" s="206"/>
      <c r="B25" s="16" t="s">
        <v>361</v>
      </c>
      <c r="C25" s="17" t="s">
        <v>431</v>
      </c>
      <c r="D25" s="207"/>
      <c r="E25" s="208"/>
      <c r="F25" s="79">
        <v>10446</v>
      </c>
      <c r="G25" s="209"/>
      <c r="H25" s="210"/>
      <c r="I25" s="2"/>
    </row>
    <row r="26" spans="1:9" s="1" customFormat="1" ht="38.25" customHeight="1">
      <c r="A26" s="206"/>
      <c r="B26" s="15">
        <v>6298</v>
      </c>
      <c r="C26" s="17" t="s">
        <v>479</v>
      </c>
      <c r="D26" s="18"/>
      <c r="E26" s="19"/>
      <c r="F26" s="72">
        <v>374969</v>
      </c>
      <c r="G26" s="209"/>
      <c r="H26" s="210"/>
      <c r="I26" s="2"/>
    </row>
    <row r="27" spans="1:9" s="1" customFormat="1" ht="25.5">
      <c r="A27" s="43"/>
      <c r="B27" s="43">
        <v>2130</v>
      </c>
      <c r="C27" s="45" t="s">
        <v>427</v>
      </c>
      <c r="D27" s="46"/>
      <c r="E27" s="47">
        <v>9800</v>
      </c>
      <c r="F27" s="78">
        <v>8020</v>
      </c>
      <c r="G27" s="77">
        <f t="shared" si="2"/>
        <v>0.8183673469387756</v>
      </c>
      <c r="H27" s="48">
        <f t="shared" si="1"/>
        <v>8.113794901090968E-05</v>
      </c>
      <c r="I27" s="2"/>
    </row>
    <row r="28" spans="1:9" s="1" customFormat="1" ht="19.5" customHeight="1">
      <c r="A28" s="12">
        <v>851</v>
      </c>
      <c r="B28" s="56"/>
      <c r="C28" s="13" t="s">
        <v>453</v>
      </c>
      <c r="D28" s="13">
        <f>SUM(D29:D29)</f>
        <v>2625000</v>
      </c>
      <c r="E28" s="14">
        <f>SUM(E29:E29)</f>
        <v>2234000</v>
      </c>
      <c r="F28" s="71">
        <f>SUM(F29:F29)</f>
        <v>2227238</v>
      </c>
      <c r="G28" s="66">
        <f aca="true" t="shared" si="3" ref="G28:G45">F28/E28</f>
        <v>0.9969731423455684</v>
      </c>
      <c r="H28" s="5">
        <f t="shared" si="1"/>
        <v>0.02253285826423447</v>
      </c>
      <c r="I28" s="2"/>
    </row>
    <row r="29" spans="1:9" s="1" customFormat="1" ht="38.25">
      <c r="A29" s="26"/>
      <c r="B29" s="43">
        <v>2110</v>
      </c>
      <c r="C29" s="45" t="s">
        <v>424</v>
      </c>
      <c r="D29" s="46">
        <v>2625000</v>
      </c>
      <c r="E29" s="47">
        <v>2234000</v>
      </c>
      <c r="F29" s="78">
        <v>2227238</v>
      </c>
      <c r="G29" s="77">
        <f t="shared" si="3"/>
        <v>0.9969731423455684</v>
      </c>
      <c r="H29" s="48">
        <f t="shared" si="1"/>
        <v>0.02253285826423447</v>
      </c>
      <c r="I29" s="2"/>
    </row>
    <row r="30" spans="1:9" s="1" customFormat="1" ht="19.5" customHeight="1">
      <c r="A30" s="12">
        <v>852</v>
      </c>
      <c r="B30" s="56"/>
      <c r="C30" s="13" t="s">
        <v>382</v>
      </c>
      <c r="D30" s="13">
        <f>SUM(D31:D39)</f>
        <v>4002200</v>
      </c>
      <c r="E30" s="14">
        <f>SUM(E31:E39)</f>
        <v>4274539</v>
      </c>
      <c r="F30" s="71">
        <f>SUM(F31:F39)</f>
        <v>4585049</v>
      </c>
      <c r="G30" s="66">
        <f t="shared" si="3"/>
        <v>1.0726417515432658</v>
      </c>
      <c r="H30" s="5">
        <f t="shared" si="1"/>
        <v>0.04638671720380579</v>
      </c>
      <c r="I30" s="2"/>
    </row>
    <row r="31" spans="1:9" s="212" customFormat="1" ht="12.75" customHeight="1">
      <c r="A31" s="206"/>
      <c r="B31" s="16" t="s">
        <v>355</v>
      </c>
      <c r="C31" s="17" t="s">
        <v>422</v>
      </c>
      <c r="D31" s="207"/>
      <c r="E31" s="208"/>
      <c r="F31" s="79">
        <v>12729</v>
      </c>
      <c r="G31" s="209"/>
      <c r="H31" s="210"/>
      <c r="I31" s="211"/>
    </row>
    <row r="32" spans="1:9" s="1" customFormat="1" ht="12.75">
      <c r="A32" s="26"/>
      <c r="B32" s="51" t="s">
        <v>383</v>
      </c>
      <c r="C32" s="45" t="s">
        <v>455</v>
      </c>
      <c r="D32" s="3">
        <v>1075000</v>
      </c>
      <c r="E32" s="4">
        <v>1312000</v>
      </c>
      <c r="F32" s="78">
        <v>1430888</v>
      </c>
      <c r="G32" s="77">
        <f t="shared" si="3"/>
        <v>1.0906158536585366</v>
      </c>
      <c r="H32" s="48">
        <f t="shared" si="1"/>
        <v>0.014476224137696078</v>
      </c>
      <c r="I32" s="2"/>
    </row>
    <row r="33" spans="1:9" s="1" customFormat="1" ht="12.75">
      <c r="A33" s="26"/>
      <c r="B33" s="23" t="s">
        <v>606</v>
      </c>
      <c r="C33" s="17" t="s">
        <v>607</v>
      </c>
      <c r="D33" s="18"/>
      <c r="E33" s="19"/>
      <c r="F33" s="72">
        <v>406</v>
      </c>
      <c r="G33" s="77"/>
      <c r="H33" s="48"/>
      <c r="I33" s="2"/>
    </row>
    <row r="34" spans="1:9" s="1" customFormat="1" ht="12.75">
      <c r="A34" s="43"/>
      <c r="B34" s="51" t="s">
        <v>380</v>
      </c>
      <c r="C34" s="45" t="s">
        <v>451</v>
      </c>
      <c r="D34" s="46">
        <v>200</v>
      </c>
      <c r="E34" s="4">
        <v>200</v>
      </c>
      <c r="F34" s="78">
        <v>2144</v>
      </c>
      <c r="G34" s="77"/>
      <c r="H34" s="48">
        <f t="shared" si="1"/>
        <v>2.1690743476233212E-05</v>
      </c>
      <c r="I34" s="2"/>
    </row>
    <row r="35" spans="1:9" s="1" customFormat="1" ht="12.75">
      <c r="A35" s="43"/>
      <c r="B35" s="16" t="s">
        <v>361</v>
      </c>
      <c r="C35" s="17" t="s">
        <v>431</v>
      </c>
      <c r="D35" s="18"/>
      <c r="E35" s="19"/>
      <c r="F35" s="72">
        <v>144758</v>
      </c>
      <c r="G35" s="77"/>
      <c r="H35" s="48"/>
      <c r="I35" s="2"/>
    </row>
    <row r="36" spans="1:9" ht="38.25">
      <c r="A36" s="43"/>
      <c r="B36" s="43">
        <v>2110</v>
      </c>
      <c r="C36" s="45" t="s">
        <v>424</v>
      </c>
      <c r="D36" s="46">
        <v>12000</v>
      </c>
      <c r="E36" s="47">
        <v>15600</v>
      </c>
      <c r="F36" s="78">
        <v>15600</v>
      </c>
      <c r="G36" s="77">
        <f t="shared" si="3"/>
        <v>1</v>
      </c>
      <c r="H36" s="48">
        <f t="shared" si="1"/>
        <v>0.00015782443947259242</v>
      </c>
      <c r="I36" s="2"/>
    </row>
    <row r="37" spans="1:9" s="1" customFormat="1" ht="25.5">
      <c r="A37" s="43"/>
      <c r="B37" s="43">
        <v>2130</v>
      </c>
      <c r="C37" s="45" t="s">
        <v>427</v>
      </c>
      <c r="D37" s="46">
        <v>2420000</v>
      </c>
      <c r="E37" s="47">
        <v>2315639</v>
      </c>
      <c r="F37" s="78">
        <v>2314519</v>
      </c>
      <c r="G37" s="77">
        <f t="shared" si="3"/>
        <v>0.9995163322089496</v>
      </c>
      <c r="H37" s="48">
        <f t="shared" si="1"/>
        <v>0.02341587588613238</v>
      </c>
      <c r="I37" s="2"/>
    </row>
    <row r="38" spans="1:9" ht="38.25">
      <c r="A38" s="26"/>
      <c r="B38" s="43">
        <v>2320</v>
      </c>
      <c r="C38" s="45" t="s">
        <v>340</v>
      </c>
      <c r="D38" s="46">
        <v>495000</v>
      </c>
      <c r="E38" s="47">
        <v>495000</v>
      </c>
      <c r="F38" s="78">
        <v>664005</v>
      </c>
      <c r="G38" s="77">
        <f t="shared" si="3"/>
        <v>1.3414242424242424</v>
      </c>
      <c r="H38" s="48">
        <f t="shared" si="1"/>
        <v>0.006717706213589662</v>
      </c>
      <c r="I38" s="2"/>
    </row>
    <row r="39" spans="1:9" s="58" customFormat="1" ht="25.5">
      <c r="A39" s="26"/>
      <c r="B39" s="43">
        <v>6430</v>
      </c>
      <c r="C39" s="45" t="s">
        <v>43</v>
      </c>
      <c r="D39" s="46"/>
      <c r="E39" s="47">
        <v>136100</v>
      </c>
      <c r="F39" s="78" t="s">
        <v>177</v>
      </c>
      <c r="G39" s="77">
        <v>0</v>
      </c>
      <c r="H39" s="48" t="e">
        <f t="shared" si="1"/>
        <v>#VALUE!</v>
      </c>
      <c r="I39" s="2"/>
    </row>
    <row r="40" spans="1:9" s="58" customFormat="1" ht="19.5" customHeight="1">
      <c r="A40" s="12">
        <v>853</v>
      </c>
      <c r="B40" s="56"/>
      <c r="C40" s="13" t="s">
        <v>320</v>
      </c>
      <c r="D40" s="13">
        <f>SUM(D41:D45)</f>
        <v>170000</v>
      </c>
      <c r="E40" s="14">
        <f>SUM(E41:E45)</f>
        <v>243936</v>
      </c>
      <c r="F40" s="71">
        <f>SUM(F41:F45)</f>
        <v>242799</v>
      </c>
      <c r="G40" s="66">
        <f t="shared" si="3"/>
        <v>0.9953389413616687</v>
      </c>
      <c r="H40" s="5">
        <f t="shared" si="1"/>
        <v>0.002456385646122177</v>
      </c>
      <c r="I40" s="2"/>
    </row>
    <row r="41" spans="1:9" s="58" customFormat="1" ht="12.75" customHeight="1">
      <c r="A41" s="206"/>
      <c r="B41" s="16" t="s">
        <v>355</v>
      </c>
      <c r="C41" s="17" t="s">
        <v>422</v>
      </c>
      <c r="D41" s="207"/>
      <c r="E41" s="208"/>
      <c r="F41" s="79">
        <v>360</v>
      </c>
      <c r="G41" s="209"/>
      <c r="H41" s="210"/>
      <c r="I41" s="211"/>
    </row>
    <row r="42" spans="1:9" s="58" customFormat="1" ht="12.75" customHeight="1">
      <c r="A42" s="206"/>
      <c r="B42" s="23" t="s">
        <v>380</v>
      </c>
      <c r="C42" s="17" t="s">
        <v>451</v>
      </c>
      <c r="D42" s="18"/>
      <c r="E42" s="19"/>
      <c r="F42" s="72">
        <v>364</v>
      </c>
      <c r="G42" s="209"/>
      <c r="H42" s="210"/>
      <c r="I42" s="211"/>
    </row>
    <row r="43" spans="1:9" s="1" customFormat="1" ht="12.75">
      <c r="A43" s="26"/>
      <c r="B43" s="44" t="s">
        <v>361</v>
      </c>
      <c r="C43" s="45" t="s">
        <v>431</v>
      </c>
      <c r="D43" s="46"/>
      <c r="E43" s="4">
        <v>39087</v>
      </c>
      <c r="F43" s="78">
        <v>37230</v>
      </c>
      <c r="G43" s="77">
        <f t="shared" si="3"/>
        <v>0.952490597896999</v>
      </c>
      <c r="H43" s="48">
        <f t="shared" si="1"/>
        <v>0.0003766540949720907</v>
      </c>
      <c r="I43" s="2"/>
    </row>
    <row r="44" spans="1:9" s="1" customFormat="1" ht="38.25">
      <c r="A44" s="43"/>
      <c r="B44" s="43">
        <v>2110</v>
      </c>
      <c r="C44" s="45" t="s">
        <v>424</v>
      </c>
      <c r="D44" s="46">
        <v>170000</v>
      </c>
      <c r="E44" s="47">
        <v>174849</v>
      </c>
      <c r="F44" s="78">
        <v>174845</v>
      </c>
      <c r="G44" s="77">
        <f t="shared" si="3"/>
        <v>0.9999771231176615</v>
      </c>
      <c r="H44" s="48">
        <f t="shared" si="1"/>
        <v>0.0017688983409990652</v>
      </c>
      <c r="I44" s="2"/>
    </row>
    <row r="45" spans="1:9" s="1" customFormat="1" ht="38.25">
      <c r="A45" s="43"/>
      <c r="B45" s="43">
        <v>2710</v>
      </c>
      <c r="C45" s="45" t="s">
        <v>342</v>
      </c>
      <c r="D45" s="46"/>
      <c r="E45" s="47">
        <v>30000</v>
      </c>
      <c r="F45" s="78">
        <v>30000</v>
      </c>
      <c r="G45" s="77">
        <f t="shared" si="3"/>
        <v>1</v>
      </c>
      <c r="H45" s="48">
        <f t="shared" si="1"/>
        <v>0.00030350853744729307</v>
      </c>
      <c r="I45" s="2"/>
    </row>
    <row r="46" spans="1:9" s="1" customFormat="1" ht="19.5" customHeight="1">
      <c r="A46" s="12">
        <v>921</v>
      </c>
      <c r="B46" s="56"/>
      <c r="C46" s="13" t="s">
        <v>202</v>
      </c>
      <c r="D46" s="13">
        <f>SUM(D47:D48)</f>
        <v>0</v>
      </c>
      <c r="E46" s="14">
        <f>SUM(E47:E48)</f>
        <v>180000</v>
      </c>
      <c r="F46" s="71">
        <f>SUM(F47:F48)</f>
        <v>167680</v>
      </c>
      <c r="G46" s="66">
        <f>F46/E46</f>
        <v>0.9315555555555556</v>
      </c>
      <c r="H46" s="5">
        <f t="shared" si="1"/>
        <v>0.0016964103853054034</v>
      </c>
      <c r="I46" s="2"/>
    </row>
    <row r="47" spans="1:9" s="1" customFormat="1" ht="38.25">
      <c r="A47" s="50"/>
      <c r="B47" s="51">
        <v>2120</v>
      </c>
      <c r="C47" s="45" t="s">
        <v>253</v>
      </c>
      <c r="D47" s="46"/>
      <c r="E47" s="47">
        <v>150000</v>
      </c>
      <c r="F47" s="78">
        <v>137680</v>
      </c>
      <c r="G47" s="77">
        <f>F47/E47</f>
        <v>0.9178666666666667</v>
      </c>
      <c r="H47" s="48">
        <f t="shared" si="1"/>
        <v>0.0013929018478581103</v>
      </c>
      <c r="I47" s="2"/>
    </row>
    <row r="48" spans="1:9" s="1" customFormat="1" ht="38.25">
      <c r="A48" s="50"/>
      <c r="B48" s="51">
        <v>2330</v>
      </c>
      <c r="C48" s="45" t="s">
        <v>343</v>
      </c>
      <c r="D48" s="46"/>
      <c r="E48" s="47">
        <v>30000</v>
      </c>
      <c r="F48" s="78">
        <v>30000</v>
      </c>
      <c r="G48" s="77">
        <f>F48/E48</f>
        <v>1</v>
      </c>
      <c r="H48" s="48">
        <f t="shared" si="1"/>
        <v>0.00030350853744729307</v>
      </c>
      <c r="I48" s="2"/>
    </row>
    <row r="49" spans="1:9" ht="19.5" customHeight="1" thickBot="1">
      <c r="A49" s="246" t="s">
        <v>492</v>
      </c>
      <c r="B49" s="246"/>
      <c r="C49" s="32" t="s">
        <v>458</v>
      </c>
      <c r="D49" s="33">
        <f>D3+D6+D9+D14+D17+D21+D23+D28+D30+D40+D46</f>
        <v>91255471</v>
      </c>
      <c r="E49" s="34">
        <f>E3+E6+E9+E14+E17+E21+E23+E28+E30+E40+E46</f>
        <v>95380572</v>
      </c>
      <c r="F49" s="75">
        <f>F3+F6+F9+F14+F17+F21+F23+F28+F30+F40+F46</f>
        <v>98844007</v>
      </c>
      <c r="G49" s="68">
        <f>F49/E49</f>
        <v>1.0363117449117416</v>
      </c>
      <c r="H49" s="41">
        <f t="shared" si="1"/>
        <v>1</v>
      </c>
      <c r="I49" s="2"/>
    </row>
    <row r="50" spans="1:8" ht="12.75">
      <c r="A50" s="60"/>
      <c r="B50" s="38"/>
      <c r="C50" s="61"/>
      <c r="D50" s="61"/>
      <c r="E50" s="61"/>
      <c r="F50" s="61"/>
      <c r="G50" s="61"/>
      <c r="H50" s="61"/>
    </row>
    <row r="51" spans="1:8" ht="12.75">
      <c r="A51" s="60"/>
      <c r="B51" s="38"/>
      <c r="C51" s="61"/>
      <c r="D51" s="61"/>
      <c r="E51" s="61"/>
      <c r="F51" s="61"/>
      <c r="G51" s="61"/>
      <c r="H51" s="61"/>
    </row>
    <row r="52" spans="1:8" ht="12.75">
      <c r="A52" s="60"/>
      <c r="B52" s="38"/>
      <c r="C52" s="61"/>
      <c r="D52" s="61"/>
      <c r="E52" s="61"/>
      <c r="F52" s="61"/>
      <c r="G52" s="61"/>
      <c r="H52" s="61"/>
    </row>
    <row r="53" spans="1:8" ht="12.75">
      <c r="A53" s="60"/>
      <c r="B53" s="38"/>
      <c r="C53" s="61"/>
      <c r="D53" s="61"/>
      <c r="E53" s="61"/>
      <c r="F53" s="61"/>
      <c r="G53" s="61"/>
      <c r="H53" s="61"/>
    </row>
    <row r="54" spans="1:8" ht="12.75">
      <c r="A54" s="60"/>
      <c r="B54" s="38"/>
      <c r="C54" s="61"/>
      <c r="D54" s="61"/>
      <c r="E54" s="61"/>
      <c r="F54" s="61"/>
      <c r="G54" s="61"/>
      <c r="H54" s="61"/>
    </row>
    <row r="55" spans="1:8" ht="12.75">
      <c r="A55" s="60"/>
      <c r="B55" s="38"/>
      <c r="C55" s="61"/>
      <c r="D55" s="61"/>
      <c r="E55" s="61"/>
      <c r="F55" s="61"/>
      <c r="G55" s="61"/>
      <c r="H55" s="61"/>
    </row>
    <row r="56" spans="1:8" ht="12.75">
      <c r="A56" s="60"/>
      <c r="B56" s="38"/>
      <c r="C56" s="61"/>
      <c r="D56" s="61"/>
      <c r="E56" s="61"/>
      <c r="F56" s="61"/>
      <c r="G56" s="61"/>
      <c r="H56" s="61"/>
    </row>
    <row r="57" spans="1:8" ht="12.75">
      <c r="A57" s="60"/>
      <c r="B57" s="38"/>
      <c r="C57" s="61"/>
      <c r="D57" s="61"/>
      <c r="E57" s="61"/>
      <c r="F57" s="61"/>
      <c r="G57" s="61"/>
      <c r="H57" s="61"/>
    </row>
    <row r="58" spans="1:8" ht="12.75">
      <c r="A58" s="60"/>
      <c r="B58" s="38"/>
      <c r="C58" s="61"/>
      <c r="D58" s="61"/>
      <c r="E58" s="61"/>
      <c r="F58" s="61"/>
      <c r="G58" s="61"/>
      <c r="H58" s="61"/>
    </row>
    <row r="59" spans="1:8" ht="12.75">
      <c r="A59" s="60"/>
      <c r="B59" s="38"/>
      <c r="C59" s="61"/>
      <c r="D59" s="61"/>
      <c r="E59" s="61"/>
      <c r="F59" s="61"/>
      <c r="G59" s="61"/>
      <c r="H59" s="61"/>
    </row>
    <row r="60" spans="1:8" ht="12.75">
      <c r="A60" s="60"/>
      <c r="B60" s="38"/>
      <c r="C60" s="61"/>
      <c r="D60" s="61"/>
      <c r="E60" s="61"/>
      <c r="F60" s="61"/>
      <c r="G60" s="61"/>
      <c r="H60" s="61"/>
    </row>
    <row r="61" spans="1:8" ht="12.75">
      <c r="A61" s="60"/>
      <c r="B61" s="38"/>
      <c r="C61" s="61"/>
      <c r="D61" s="61"/>
      <c r="E61" s="61"/>
      <c r="F61" s="61"/>
      <c r="G61" s="61"/>
      <c r="H61" s="61"/>
    </row>
    <row r="62" spans="1:8" ht="12.75">
      <c r="A62" s="60"/>
      <c r="B62" s="38"/>
      <c r="C62" s="61"/>
      <c r="D62" s="61"/>
      <c r="E62" s="61"/>
      <c r="F62" s="61"/>
      <c r="G62" s="61"/>
      <c r="H62" s="61"/>
    </row>
    <row r="63" spans="1:8" ht="12.75">
      <c r="A63" s="60"/>
      <c r="B63" s="38"/>
      <c r="C63" s="61"/>
      <c r="D63" s="61"/>
      <c r="E63" s="61"/>
      <c r="F63" s="61"/>
      <c r="G63" s="61"/>
      <c r="H63" s="61"/>
    </row>
    <row r="64" spans="1:8" ht="12.75">
      <c r="A64" s="60"/>
      <c r="B64" s="38"/>
      <c r="C64" s="61"/>
      <c r="D64" s="61"/>
      <c r="E64" s="61"/>
      <c r="F64" s="61"/>
      <c r="G64" s="61"/>
      <c r="H64" s="61"/>
    </row>
    <row r="65" spans="1:8" ht="12.75">
      <c r="A65" s="60"/>
      <c r="B65" s="38"/>
      <c r="C65" s="61"/>
      <c r="D65" s="61"/>
      <c r="E65" s="61"/>
      <c r="F65" s="61"/>
      <c r="G65" s="61"/>
      <c r="H65" s="61"/>
    </row>
    <row r="66" spans="1:8" ht="12.75">
      <c r="A66" s="60"/>
      <c r="B66" s="38"/>
      <c r="C66" s="61"/>
      <c r="D66" s="61"/>
      <c r="E66" s="61"/>
      <c r="F66" s="61"/>
      <c r="G66" s="61"/>
      <c r="H66" s="61"/>
    </row>
    <row r="67" spans="1:8" ht="12.75">
      <c r="A67" s="60"/>
      <c r="B67" s="38"/>
      <c r="C67" s="61"/>
      <c r="D67" s="61"/>
      <c r="E67" s="61"/>
      <c r="F67" s="61"/>
      <c r="G67" s="61"/>
      <c r="H67" s="61"/>
    </row>
    <row r="68" spans="1:8" ht="12.75">
      <c r="A68" s="60"/>
      <c r="B68" s="38"/>
      <c r="C68" s="61"/>
      <c r="D68" s="61"/>
      <c r="E68" s="61"/>
      <c r="F68" s="61"/>
      <c r="G68" s="61"/>
      <c r="H68" s="61"/>
    </row>
    <row r="69" spans="1:8" ht="12.75">
      <c r="A69" s="60"/>
      <c r="B69" s="38"/>
      <c r="C69" s="61"/>
      <c r="D69" s="61"/>
      <c r="E69" s="61"/>
      <c r="F69" s="61"/>
      <c r="G69" s="61"/>
      <c r="H69" s="61"/>
    </row>
    <row r="70" spans="1:8" ht="12.75">
      <c r="A70" s="60"/>
      <c r="B70" s="38"/>
      <c r="C70" s="61"/>
      <c r="D70" s="61"/>
      <c r="E70" s="61"/>
      <c r="F70" s="61"/>
      <c r="G70" s="61"/>
      <c r="H70" s="61"/>
    </row>
    <row r="71" spans="1:8" ht="12.75">
      <c r="A71" s="60"/>
      <c r="B71" s="38"/>
      <c r="C71" s="61"/>
      <c r="D71" s="61"/>
      <c r="E71" s="61"/>
      <c r="F71" s="61"/>
      <c r="G71" s="61"/>
      <c r="H71" s="61"/>
    </row>
    <row r="72" spans="1:8" ht="12.75">
      <c r="A72" s="60"/>
      <c r="B72" s="38"/>
      <c r="C72" s="61"/>
      <c r="D72" s="61"/>
      <c r="E72" s="61"/>
      <c r="F72" s="61"/>
      <c r="G72" s="61"/>
      <c r="H72" s="61"/>
    </row>
    <row r="73" spans="1:8" ht="12.75">
      <c r="A73" s="60"/>
      <c r="B73" s="38"/>
      <c r="C73" s="61"/>
      <c r="D73" s="61"/>
      <c r="E73" s="61"/>
      <c r="F73" s="61"/>
      <c r="G73" s="61"/>
      <c r="H73" s="61"/>
    </row>
    <row r="74" spans="1:8" ht="12.75">
      <c r="A74" s="60"/>
      <c r="B74" s="38"/>
      <c r="C74" s="61"/>
      <c r="D74" s="61"/>
      <c r="E74" s="61"/>
      <c r="F74" s="61"/>
      <c r="G74" s="61"/>
      <c r="H74" s="61"/>
    </row>
    <row r="75" spans="1:8" ht="12.75">
      <c r="A75" s="60"/>
      <c r="B75" s="38"/>
      <c r="C75" s="61"/>
      <c r="D75" s="61"/>
      <c r="E75" s="61"/>
      <c r="F75" s="61"/>
      <c r="G75" s="61"/>
      <c r="H75" s="61"/>
    </row>
    <row r="76" spans="1:8" ht="12.75">
      <c r="A76" s="60"/>
      <c r="B76" s="38"/>
      <c r="C76" s="61"/>
      <c r="D76" s="61"/>
      <c r="E76" s="61"/>
      <c r="F76" s="61"/>
      <c r="G76" s="61"/>
      <c r="H76" s="61"/>
    </row>
    <row r="77" spans="1:8" ht="12.75">
      <c r="A77" s="60"/>
      <c r="B77" s="38"/>
      <c r="C77" s="61"/>
      <c r="D77" s="61"/>
      <c r="E77" s="61"/>
      <c r="F77" s="61"/>
      <c r="G77" s="61"/>
      <c r="H77" s="61"/>
    </row>
    <row r="78" spans="1:8" ht="12.75">
      <c r="A78" s="60"/>
      <c r="B78" s="38"/>
      <c r="C78" s="61"/>
      <c r="D78" s="61"/>
      <c r="E78" s="61"/>
      <c r="F78" s="61"/>
      <c r="G78" s="61"/>
      <c r="H78" s="61"/>
    </row>
    <row r="79" spans="1:8" ht="12.75">
      <c r="A79" s="60"/>
      <c r="B79" s="38"/>
      <c r="C79" s="61"/>
      <c r="D79" s="61"/>
      <c r="E79" s="61"/>
      <c r="F79" s="61"/>
      <c r="G79" s="61"/>
      <c r="H79" s="61"/>
    </row>
    <row r="80" spans="1:8" ht="12.75">
      <c r="A80" s="60"/>
      <c r="B80" s="38"/>
      <c r="C80" s="61"/>
      <c r="D80" s="61"/>
      <c r="E80" s="61"/>
      <c r="F80" s="61"/>
      <c r="G80" s="61"/>
      <c r="H80" s="61"/>
    </row>
    <row r="81" spans="1:8" ht="12.75">
      <c r="A81" s="60"/>
      <c r="B81" s="38"/>
      <c r="C81" s="61"/>
      <c r="D81" s="61"/>
      <c r="E81" s="61"/>
      <c r="F81" s="61"/>
      <c r="G81" s="61"/>
      <c r="H81" s="61"/>
    </row>
    <row r="82" spans="1:8" ht="12.75">
      <c r="A82" s="60"/>
      <c r="B82" s="38"/>
      <c r="C82" s="61"/>
      <c r="D82" s="61"/>
      <c r="E82" s="61"/>
      <c r="F82" s="61"/>
      <c r="G82" s="61"/>
      <c r="H82" s="61"/>
    </row>
    <row r="83" spans="1:8" ht="12.75">
      <c r="A83" s="60"/>
      <c r="B83" s="38"/>
      <c r="C83" s="61"/>
      <c r="D83" s="61"/>
      <c r="E83" s="61"/>
      <c r="F83" s="61"/>
      <c r="G83" s="61"/>
      <c r="H83" s="61"/>
    </row>
    <row r="84" spans="1:8" ht="12.75">
      <c r="A84" s="60"/>
      <c r="B84" s="38"/>
      <c r="C84" s="61"/>
      <c r="D84" s="61"/>
      <c r="E84" s="61"/>
      <c r="F84" s="61"/>
      <c r="G84" s="61"/>
      <c r="H84" s="61"/>
    </row>
    <row r="85" spans="1:8" ht="12.75">
      <c r="A85" s="60"/>
      <c r="B85" s="38"/>
      <c r="C85" s="61"/>
      <c r="D85" s="61"/>
      <c r="E85" s="61"/>
      <c r="F85" s="61"/>
      <c r="G85" s="61"/>
      <c r="H85" s="61"/>
    </row>
    <row r="86" spans="1:8" ht="12.75">
      <c r="A86" s="60"/>
      <c r="B86" s="38"/>
      <c r="C86" s="61"/>
      <c r="D86" s="61"/>
      <c r="E86" s="61"/>
      <c r="F86" s="61"/>
      <c r="G86" s="61"/>
      <c r="H86" s="61"/>
    </row>
    <row r="87" spans="1:8" ht="12.75">
      <c r="A87" s="60"/>
      <c r="B87" s="60"/>
      <c r="C87" s="61"/>
      <c r="D87" s="61"/>
      <c r="E87" s="61"/>
      <c r="F87" s="61"/>
      <c r="G87" s="61"/>
      <c r="H87" s="61"/>
    </row>
    <row r="88" spans="1:8" ht="12.75">
      <c r="A88" s="60"/>
      <c r="B88" s="60"/>
      <c r="C88" s="61"/>
      <c r="D88" s="61"/>
      <c r="E88" s="61"/>
      <c r="F88" s="61"/>
      <c r="G88" s="61"/>
      <c r="H88" s="61"/>
    </row>
    <row r="89" spans="1:8" ht="12.75">
      <c r="A89" s="60"/>
      <c r="B89" s="60"/>
      <c r="C89" s="61"/>
      <c r="D89" s="61"/>
      <c r="E89" s="61"/>
      <c r="F89" s="61"/>
      <c r="G89" s="61"/>
      <c r="H89" s="61"/>
    </row>
    <row r="90" spans="1:8" ht="12.75">
      <c r="A90" s="60"/>
      <c r="B90" s="60"/>
      <c r="C90" s="61"/>
      <c r="D90" s="61"/>
      <c r="E90" s="61"/>
      <c r="F90" s="61"/>
      <c r="G90" s="61"/>
      <c r="H90" s="61"/>
    </row>
    <row r="91" spans="1:8" ht="12.75">
      <c r="A91" s="60"/>
      <c r="B91" s="60"/>
      <c r="C91" s="61"/>
      <c r="D91" s="61"/>
      <c r="E91" s="61"/>
      <c r="F91" s="61"/>
      <c r="G91" s="61"/>
      <c r="H91" s="61"/>
    </row>
    <row r="92" spans="1:8" ht="12.75">
      <c r="A92" s="60"/>
      <c r="B92" s="60"/>
      <c r="C92" s="61"/>
      <c r="D92" s="61"/>
      <c r="E92" s="61"/>
      <c r="F92" s="61"/>
      <c r="G92" s="61"/>
      <c r="H92" s="61"/>
    </row>
    <row r="93" spans="1:8" ht="12.75">
      <c r="A93" s="60"/>
      <c r="B93" s="60"/>
      <c r="C93" s="61"/>
      <c r="D93" s="61"/>
      <c r="E93" s="61"/>
      <c r="F93" s="61"/>
      <c r="G93" s="61"/>
      <c r="H93" s="61"/>
    </row>
    <row r="94" spans="1:8" ht="12.75">
      <c r="A94" s="60"/>
      <c r="B94" s="60"/>
      <c r="C94" s="61"/>
      <c r="D94" s="61"/>
      <c r="E94" s="61"/>
      <c r="F94" s="61"/>
      <c r="G94" s="61"/>
      <c r="H94" s="61"/>
    </row>
    <row r="95" spans="1:8" ht="12.75">
      <c r="A95" s="60"/>
      <c r="B95" s="60"/>
      <c r="C95" s="61"/>
      <c r="D95" s="61"/>
      <c r="E95" s="61"/>
      <c r="F95" s="61"/>
      <c r="G95" s="61"/>
      <c r="H95" s="61"/>
    </row>
    <row r="96" spans="1:8" ht="12.75">
      <c r="A96" s="60"/>
      <c r="B96" s="60"/>
      <c r="C96" s="61"/>
      <c r="D96" s="61"/>
      <c r="E96" s="61"/>
      <c r="F96" s="61"/>
      <c r="G96" s="61"/>
      <c r="H96" s="61"/>
    </row>
    <row r="97" spans="1:8" ht="12.75">
      <c r="A97" s="60"/>
      <c r="B97" s="60"/>
      <c r="C97" s="61"/>
      <c r="D97" s="61"/>
      <c r="E97" s="61"/>
      <c r="F97" s="61"/>
      <c r="G97" s="61"/>
      <c r="H97" s="61"/>
    </row>
    <row r="98" spans="1:8" ht="12.75">
      <c r="A98" s="60"/>
      <c r="B98" s="60"/>
      <c r="C98" s="61"/>
      <c r="D98" s="61"/>
      <c r="E98" s="61"/>
      <c r="F98" s="61"/>
      <c r="G98" s="61"/>
      <c r="H98" s="61"/>
    </row>
    <row r="99" spans="1:8" ht="12.75">
      <c r="A99" s="60"/>
      <c r="B99" s="60"/>
      <c r="C99" s="61"/>
      <c r="D99" s="61"/>
      <c r="E99" s="61"/>
      <c r="F99" s="61"/>
      <c r="G99" s="61"/>
      <c r="H99" s="61"/>
    </row>
    <row r="100" spans="1:8" ht="12.75">
      <c r="A100" s="60"/>
      <c r="B100" s="60"/>
      <c r="C100" s="61"/>
      <c r="D100" s="61"/>
      <c r="E100" s="61"/>
      <c r="F100" s="61"/>
      <c r="G100" s="61"/>
      <c r="H100" s="61"/>
    </row>
    <row r="101" spans="1:8" ht="12.75">
      <c r="A101" s="60"/>
      <c r="B101" s="60"/>
      <c r="C101" s="61"/>
      <c r="D101" s="61"/>
      <c r="E101" s="61"/>
      <c r="F101" s="61"/>
      <c r="G101" s="61"/>
      <c r="H101" s="61"/>
    </row>
    <row r="102" spans="1:8" ht="12.75">
      <c r="A102" s="60"/>
      <c r="B102" s="60"/>
      <c r="C102" s="61"/>
      <c r="D102" s="61"/>
      <c r="E102" s="61"/>
      <c r="F102" s="61"/>
      <c r="G102" s="61"/>
      <c r="H102" s="61"/>
    </row>
    <row r="103" spans="1:8" ht="12.75">
      <c r="A103" s="60"/>
      <c r="B103" s="60"/>
      <c r="C103" s="61"/>
      <c r="D103" s="61"/>
      <c r="E103" s="61"/>
      <c r="F103" s="61"/>
      <c r="G103" s="61"/>
      <c r="H103" s="61"/>
    </row>
    <row r="104" spans="1:8" ht="12.75">
      <c r="A104" s="60"/>
      <c r="B104" s="60"/>
      <c r="C104" s="61"/>
      <c r="D104" s="61"/>
      <c r="E104" s="61"/>
      <c r="F104" s="61"/>
      <c r="G104" s="61"/>
      <c r="H104" s="61"/>
    </row>
    <row r="105" spans="1:8" ht="12.75">
      <c r="A105" s="60"/>
      <c r="B105" s="60"/>
      <c r="C105" s="61"/>
      <c r="D105" s="61"/>
      <c r="E105" s="61"/>
      <c r="F105" s="61"/>
      <c r="G105" s="61"/>
      <c r="H105" s="61"/>
    </row>
    <row r="106" spans="1:8" ht="12.75">
      <c r="A106" s="60"/>
      <c r="B106" s="60"/>
      <c r="C106" s="61"/>
      <c r="D106" s="61"/>
      <c r="E106" s="61"/>
      <c r="F106" s="61"/>
      <c r="G106" s="61"/>
      <c r="H106" s="61"/>
    </row>
    <row r="107" spans="1:8" ht="12.75">
      <c r="A107" s="60"/>
      <c r="B107" s="60"/>
      <c r="C107" s="61"/>
      <c r="D107" s="61"/>
      <c r="E107" s="61"/>
      <c r="F107" s="61"/>
      <c r="G107" s="61"/>
      <c r="H107" s="61"/>
    </row>
    <row r="108" spans="2:8" ht="12.75">
      <c r="B108" s="62"/>
      <c r="C108" s="57"/>
      <c r="D108" s="61"/>
      <c r="E108" s="61"/>
      <c r="F108" s="61"/>
      <c r="G108" s="61"/>
      <c r="H108" s="61"/>
    </row>
    <row r="109" spans="2:8" ht="12.75">
      <c r="B109" s="62"/>
      <c r="C109" s="57"/>
      <c r="D109" s="61"/>
      <c r="E109" s="61"/>
      <c r="F109" s="61"/>
      <c r="G109" s="61"/>
      <c r="H109" s="61"/>
    </row>
    <row r="110" spans="2:8" ht="12.75">
      <c r="B110" s="62"/>
      <c r="C110" s="57"/>
      <c r="D110" s="61"/>
      <c r="E110" s="61"/>
      <c r="F110" s="61"/>
      <c r="G110" s="61"/>
      <c r="H110" s="61"/>
    </row>
    <row r="111" spans="2:8" ht="12.75">
      <c r="B111" s="62"/>
      <c r="C111" s="57"/>
      <c r="D111" s="61"/>
      <c r="E111" s="61"/>
      <c r="F111" s="61"/>
      <c r="G111" s="61"/>
      <c r="H111" s="61"/>
    </row>
    <row r="112" spans="2:8" ht="12.75">
      <c r="B112" s="62"/>
      <c r="C112" s="57"/>
      <c r="D112" s="61"/>
      <c r="E112" s="61"/>
      <c r="F112" s="61"/>
      <c r="G112" s="61"/>
      <c r="H112" s="61"/>
    </row>
    <row r="113" spans="2:8" ht="12.75">
      <c r="B113" s="62"/>
      <c r="C113" s="57"/>
      <c r="D113" s="61"/>
      <c r="E113" s="61"/>
      <c r="F113" s="61"/>
      <c r="G113" s="61"/>
      <c r="H113" s="61"/>
    </row>
    <row r="114" spans="2:8" ht="12.75">
      <c r="B114" s="62"/>
      <c r="C114" s="57"/>
      <c r="D114" s="61"/>
      <c r="E114" s="61"/>
      <c r="F114" s="61"/>
      <c r="G114" s="61"/>
      <c r="H114" s="61"/>
    </row>
    <row r="115" spans="2:8" ht="12.75">
      <c r="B115" s="62"/>
      <c r="C115" s="57"/>
      <c r="D115" s="61"/>
      <c r="E115" s="61"/>
      <c r="F115" s="61"/>
      <c r="G115" s="61"/>
      <c r="H115" s="61"/>
    </row>
    <row r="116" spans="2:8" ht="12.75">
      <c r="B116" s="62"/>
      <c r="C116" s="57"/>
      <c r="D116" s="61"/>
      <c r="E116" s="61"/>
      <c r="F116" s="61"/>
      <c r="G116" s="61"/>
      <c r="H116" s="61"/>
    </row>
    <row r="117" spans="2:8" ht="12.75">
      <c r="B117" s="62"/>
      <c r="C117" s="57"/>
      <c r="D117" s="61"/>
      <c r="E117" s="61"/>
      <c r="F117" s="61"/>
      <c r="G117" s="61"/>
      <c r="H117" s="61"/>
    </row>
    <row r="118" spans="2:8" ht="12.75">
      <c r="B118" s="62"/>
      <c r="C118" s="57"/>
      <c r="D118" s="61"/>
      <c r="E118" s="61"/>
      <c r="F118" s="61"/>
      <c r="G118" s="61"/>
      <c r="H118" s="61"/>
    </row>
    <row r="119" spans="2:8" ht="12.75">
      <c r="B119" s="62"/>
      <c r="C119" s="57"/>
      <c r="D119" s="61"/>
      <c r="E119" s="61"/>
      <c r="F119" s="61"/>
      <c r="G119" s="61"/>
      <c r="H119" s="61"/>
    </row>
    <row r="120" spans="2:8" ht="12.75">
      <c r="B120" s="62"/>
      <c r="C120" s="57"/>
      <c r="D120" s="61"/>
      <c r="E120" s="61"/>
      <c r="F120" s="61"/>
      <c r="G120" s="61"/>
      <c r="H120" s="61"/>
    </row>
    <row r="121" spans="2:8" ht="12.75">
      <c r="B121" s="62"/>
      <c r="C121" s="57"/>
      <c r="D121" s="61"/>
      <c r="E121" s="61"/>
      <c r="F121" s="61"/>
      <c r="G121" s="61"/>
      <c r="H121" s="61"/>
    </row>
    <row r="122" spans="2:8" ht="12.75">
      <c r="B122" s="62"/>
      <c r="C122" s="57"/>
      <c r="D122" s="61"/>
      <c r="E122" s="61"/>
      <c r="F122" s="61"/>
      <c r="G122" s="61"/>
      <c r="H122" s="61"/>
    </row>
    <row r="123" spans="2:8" ht="12.75">
      <c r="B123" s="62"/>
      <c r="C123" s="57"/>
      <c r="D123" s="61"/>
      <c r="E123" s="61"/>
      <c r="F123" s="61"/>
      <c r="G123" s="61"/>
      <c r="H123" s="61"/>
    </row>
    <row r="124" spans="2:8" ht="12.75">
      <c r="B124" s="62"/>
      <c r="C124" s="57"/>
      <c r="D124" s="61"/>
      <c r="E124" s="61"/>
      <c r="F124" s="61"/>
      <c r="G124" s="61"/>
      <c r="H124" s="61"/>
    </row>
    <row r="125" spans="2:8" ht="12.75">
      <c r="B125" s="62"/>
      <c r="C125" s="57"/>
      <c r="D125" s="61"/>
      <c r="E125" s="61"/>
      <c r="F125" s="61"/>
      <c r="G125" s="61"/>
      <c r="H125" s="61"/>
    </row>
    <row r="126" spans="2:8" ht="12.75">
      <c r="B126" s="62"/>
      <c r="C126" s="57"/>
      <c r="D126" s="61"/>
      <c r="E126" s="61"/>
      <c r="F126" s="61"/>
      <c r="G126" s="61"/>
      <c r="H126" s="61"/>
    </row>
    <row r="127" spans="2:8" ht="12.75">
      <c r="B127" s="62"/>
      <c r="C127" s="57"/>
      <c r="D127" s="61"/>
      <c r="E127" s="61"/>
      <c r="F127" s="61"/>
      <c r="G127" s="61"/>
      <c r="H127" s="61"/>
    </row>
    <row r="128" spans="2:8" ht="12.75">
      <c r="B128" s="62"/>
      <c r="C128" s="57"/>
      <c r="D128" s="61"/>
      <c r="E128" s="61"/>
      <c r="F128" s="61"/>
      <c r="G128" s="61"/>
      <c r="H128" s="61"/>
    </row>
    <row r="129" spans="2:8" ht="12.75">
      <c r="B129" s="62"/>
      <c r="C129" s="57"/>
      <c r="D129" s="61"/>
      <c r="E129" s="61"/>
      <c r="F129" s="61"/>
      <c r="G129" s="61"/>
      <c r="H129" s="61"/>
    </row>
    <row r="130" spans="2:8" ht="12.75">
      <c r="B130" s="62"/>
      <c r="C130" s="57"/>
      <c r="D130" s="61"/>
      <c r="E130" s="61"/>
      <c r="F130" s="61"/>
      <c r="G130" s="61"/>
      <c r="H130" s="61"/>
    </row>
    <row r="131" spans="2:8" ht="12.75">
      <c r="B131" s="62"/>
      <c r="C131" s="57"/>
      <c r="D131" s="61"/>
      <c r="E131" s="61"/>
      <c r="F131" s="61"/>
      <c r="G131" s="61"/>
      <c r="H131" s="61"/>
    </row>
    <row r="132" spans="2:8" ht="12.75">
      <c r="B132" s="62"/>
      <c r="C132" s="57"/>
      <c r="D132" s="61"/>
      <c r="E132" s="61"/>
      <c r="F132" s="61"/>
      <c r="G132" s="61"/>
      <c r="H132" s="61"/>
    </row>
    <row r="133" spans="2:8" ht="12.75">
      <c r="B133" s="62"/>
      <c r="C133" s="57"/>
      <c r="D133" s="61"/>
      <c r="E133" s="61"/>
      <c r="F133" s="61"/>
      <c r="G133" s="61"/>
      <c r="H133" s="61"/>
    </row>
    <row r="134" spans="2:8" ht="12.75">
      <c r="B134" s="62"/>
      <c r="C134" s="57"/>
      <c r="D134" s="61"/>
      <c r="E134" s="61"/>
      <c r="F134" s="61"/>
      <c r="G134" s="61"/>
      <c r="H134" s="61"/>
    </row>
    <row r="135" spans="2:8" ht="12.75">
      <c r="B135" s="62"/>
      <c r="C135" s="57"/>
      <c r="D135" s="61"/>
      <c r="E135" s="61"/>
      <c r="F135" s="61"/>
      <c r="G135" s="61"/>
      <c r="H135" s="61"/>
    </row>
    <row r="136" spans="2:8" ht="12.75">
      <c r="B136" s="62"/>
      <c r="C136" s="57"/>
      <c r="D136" s="61"/>
      <c r="E136" s="61"/>
      <c r="F136" s="61"/>
      <c r="G136" s="61"/>
      <c r="H136" s="61"/>
    </row>
    <row r="137" spans="2:8" ht="12.75">
      <c r="B137" s="62"/>
      <c r="C137" s="57"/>
      <c r="D137" s="61"/>
      <c r="E137" s="61"/>
      <c r="F137" s="61"/>
      <c r="G137" s="61"/>
      <c r="H137" s="61"/>
    </row>
    <row r="138" spans="2:8" ht="12.75">
      <c r="B138" s="62"/>
      <c r="C138" s="57"/>
      <c r="D138" s="61"/>
      <c r="E138" s="61"/>
      <c r="F138" s="61"/>
      <c r="G138" s="61"/>
      <c r="H138" s="61"/>
    </row>
    <row r="139" spans="2:8" ht="12.75">
      <c r="B139" s="62"/>
      <c r="C139" s="57"/>
      <c r="D139" s="61"/>
      <c r="E139" s="61"/>
      <c r="F139" s="61"/>
      <c r="G139" s="61"/>
      <c r="H139" s="61"/>
    </row>
    <row r="140" spans="2:8" ht="12.75">
      <c r="B140" s="62"/>
      <c r="C140" s="57"/>
      <c r="D140" s="61"/>
      <c r="E140" s="61"/>
      <c r="F140" s="61"/>
      <c r="G140" s="61"/>
      <c r="H140" s="61"/>
    </row>
    <row r="141" spans="2:8" ht="12.75">
      <c r="B141" s="62"/>
      <c r="C141" s="57"/>
      <c r="D141" s="61"/>
      <c r="E141" s="61"/>
      <c r="F141" s="61"/>
      <c r="G141" s="61"/>
      <c r="H141" s="61"/>
    </row>
    <row r="142" spans="2:8" ht="12.75">
      <c r="B142" s="62"/>
      <c r="C142" s="57"/>
      <c r="D142" s="61"/>
      <c r="E142" s="61"/>
      <c r="F142" s="61"/>
      <c r="G142" s="61"/>
      <c r="H142" s="61"/>
    </row>
    <row r="143" spans="2:8" ht="12.75">
      <c r="B143" s="62"/>
      <c r="C143" s="57"/>
      <c r="D143" s="61"/>
      <c r="E143" s="61"/>
      <c r="F143" s="61"/>
      <c r="G143" s="61"/>
      <c r="H143" s="61"/>
    </row>
    <row r="144" spans="2:8" ht="12.75">
      <c r="B144" s="62"/>
      <c r="C144" s="57"/>
      <c r="D144" s="61"/>
      <c r="E144" s="61"/>
      <c r="F144" s="61"/>
      <c r="G144" s="61"/>
      <c r="H144" s="61"/>
    </row>
    <row r="145" spans="2:8" ht="12.75">
      <c r="B145" s="62"/>
      <c r="C145" s="57"/>
      <c r="D145" s="61"/>
      <c r="E145" s="61"/>
      <c r="F145" s="61"/>
      <c r="G145" s="61"/>
      <c r="H145" s="61"/>
    </row>
    <row r="146" spans="2:8" ht="12.75">
      <c r="B146" s="62"/>
      <c r="C146" s="57"/>
      <c r="D146" s="61"/>
      <c r="E146" s="61"/>
      <c r="F146" s="61"/>
      <c r="G146" s="61"/>
      <c r="H146" s="61"/>
    </row>
    <row r="147" spans="2:8" ht="12.75">
      <c r="B147" s="62"/>
      <c r="C147" s="57"/>
      <c r="D147" s="61"/>
      <c r="E147" s="61"/>
      <c r="F147" s="61"/>
      <c r="G147" s="61"/>
      <c r="H147" s="61"/>
    </row>
    <row r="148" spans="2:8" ht="12.75">
      <c r="B148" s="62"/>
      <c r="C148" s="57"/>
      <c r="D148" s="61"/>
      <c r="E148" s="61"/>
      <c r="F148" s="61"/>
      <c r="G148" s="61"/>
      <c r="H148" s="61"/>
    </row>
    <row r="149" spans="2:8" ht="12.75">
      <c r="B149" s="62"/>
      <c r="C149" s="57"/>
      <c r="D149" s="61"/>
      <c r="E149" s="61"/>
      <c r="F149" s="61"/>
      <c r="G149" s="61"/>
      <c r="H149" s="61"/>
    </row>
    <row r="150" spans="2:8" ht="12.75">
      <c r="B150" s="62"/>
      <c r="C150" s="57"/>
      <c r="D150" s="61"/>
      <c r="E150" s="61"/>
      <c r="F150" s="61"/>
      <c r="G150" s="61"/>
      <c r="H150" s="61"/>
    </row>
    <row r="151" spans="2:8" ht="12.75">
      <c r="B151" s="62"/>
      <c r="C151" s="57"/>
      <c r="D151" s="61"/>
      <c r="E151" s="61"/>
      <c r="F151" s="61"/>
      <c r="G151" s="61"/>
      <c r="H151" s="61"/>
    </row>
    <row r="152" spans="2:8" ht="12.75">
      <c r="B152" s="62"/>
      <c r="C152" s="57"/>
      <c r="D152" s="61"/>
      <c r="E152" s="61"/>
      <c r="F152" s="61"/>
      <c r="G152" s="61"/>
      <c r="H152" s="61"/>
    </row>
    <row r="153" spans="2:8" ht="12.75">
      <c r="B153" s="62"/>
      <c r="C153" s="57"/>
      <c r="D153" s="61"/>
      <c r="E153" s="61"/>
      <c r="F153" s="61"/>
      <c r="G153" s="61"/>
      <c r="H153" s="61"/>
    </row>
    <row r="154" spans="2:8" ht="12.75">
      <c r="B154" s="62"/>
      <c r="C154" s="57"/>
      <c r="D154" s="61"/>
      <c r="E154" s="61"/>
      <c r="F154" s="61"/>
      <c r="G154" s="61"/>
      <c r="H154" s="61"/>
    </row>
    <row r="155" spans="2:8" ht="12.75">
      <c r="B155" s="62"/>
      <c r="C155" s="57"/>
      <c r="D155" s="57"/>
      <c r="E155" s="57"/>
      <c r="F155" s="57"/>
      <c r="G155" s="57"/>
      <c r="H155" s="57"/>
    </row>
    <row r="156" spans="2:8" ht="12.75">
      <c r="B156" s="62"/>
      <c r="C156" s="57"/>
      <c r="D156" s="57"/>
      <c r="E156" s="57"/>
      <c r="F156" s="57"/>
      <c r="G156" s="57"/>
      <c r="H156" s="57"/>
    </row>
    <row r="157" spans="2:8" ht="12.75">
      <c r="B157" s="62"/>
      <c r="C157" s="57"/>
      <c r="D157" s="57"/>
      <c r="E157" s="57"/>
      <c r="F157" s="57"/>
      <c r="G157" s="57"/>
      <c r="H157" s="57"/>
    </row>
    <row r="158" spans="2:8" ht="12.75">
      <c r="B158" s="62"/>
      <c r="C158" s="57"/>
      <c r="D158" s="57"/>
      <c r="E158" s="57"/>
      <c r="F158" s="57"/>
      <c r="G158" s="57"/>
      <c r="H158" s="57"/>
    </row>
    <row r="159" spans="2:8" ht="12.75">
      <c r="B159" s="62"/>
      <c r="C159" s="57"/>
      <c r="D159" s="57"/>
      <c r="E159" s="57"/>
      <c r="F159" s="57"/>
      <c r="G159" s="57"/>
      <c r="H159" s="57"/>
    </row>
    <row r="160" spans="2:8" ht="12.75">
      <c r="B160" s="62"/>
      <c r="C160" s="57"/>
      <c r="D160" s="57"/>
      <c r="E160" s="57"/>
      <c r="F160" s="57"/>
      <c r="G160" s="57"/>
      <c r="H160" s="57"/>
    </row>
    <row r="161" spans="2:8" ht="12.75">
      <c r="B161" s="62"/>
      <c r="C161" s="57"/>
      <c r="D161" s="57"/>
      <c r="E161" s="57"/>
      <c r="F161" s="57"/>
      <c r="G161" s="57"/>
      <c r="H161" s="57"/>
    </row>
    <row r="162" spans="2:8" ht="12.75">
      <c r="B162" s="62"/>
      <c r="C162" s="57"/>
      <c r="D162" s="57"/>
      <c r="E162" s="57"/>
      <c r="F162" s="57"/>
      <c r="G162" s="57"/>
      <c r="H162" s="57"/>
    </row>
    <row r="163" spans="2:8" ht="12.75">
      <c r="B163" s="62"/>
      <c r="C163" s="57"/>
      <c r="D163" s="57"/>
      <c r="E163" s="57"/>
      <c r="F163" s="57"/>
      <c r="G163" s="57"/>
      <c r="H163" s="57"/>
    </row>
    <row r="164" spans="2:8" ht="12.75">
      <c r="B164" s="62"/>
      <c r="C164" s="57"/>
      <c r="D164" s="57"/>
      <c r="E164" s="57"/>
      <c r="F164" s="57"/>
      <c r="G164" s="57"/>
      <c r="H164" s="57"/>
    </row>
    <row r="165" spans="2:8" ht="12.75">
      <c r="B165" s="62"/>
      <c r="C165" s="57"/>
      <c r="D165" s="57"/>
      <c r="E165" s="57"/>
      <c r="F165" s="57"/>
      <c r="G165" s="57"/>
      <c r="H165" s="57"/>
    </row>
    <row r="166" spans="2:8" ht="12.75">
      <c r="B166" s="62"/>
      <c r="C166" s="57"/>
      <c r="D166" s="57"/>
      <c r="E166" s="57"/>
      <c r="F166" s="57"/>
      <c r="G166" s="57"/>
      <c r="H166" s="57"/>
    </row>
    <row r="167" spans="2:8" ht="12.75">
      <c r="B167" s="62"/>
      <c r="C167" s="57"/>
      <c r="D167" s="57"/>
      <c r="E167" s="57"/>
      <c r="F167" s="57"/>
      <c r="G167" s="57"/>
      <c r="H167" s="57"/>
    </row>
    <row r="168" spans="2:8" ht="12.75">
      <c r="B168" s="62"/>
      <c r="C168" s="57"/>
      <c r="D168" s="57"/>
      <c r="E168" s="57"/>
      <c r="F168" s="57"/>
      <c r="G168" s="57"/>
      <c r="H168" s="57"/>
    </row>
    <row r="169" spans="2:8" ht="12.75">
      <c r="B169" s="62"/>
      <c r="C169" s="57"/>
      <c r="D169" s="57"/>
      <c r="E169" s="57"/>
      <c r="F169" s="57"/>
      <c r="G169" s="57"/>
      <c r="H169" s="57"/>
    </row>
    <row r="170" spans="2:8" ht="12.75">
      <c r="B170" s="62"/>
      <c r="C170" s="57"/>
      <c r="D170" s="57"/>
      <c r="E170" s="57"/>
      <c r="F170" s="57"/>
      <c r="G170" s="57"/>
      <c r="H170" s="57"/>
    </row>
    <row r="171" spans="2:8" ht="12.75">
      <c r="B171" s="62"/>
      <c r="C171" s="57"/>
      <c r="D171" s="57"/>
      <c r="E171" s="57"/>
      <c r="F171" s="57"/>
      <c r="G171" s="57"/>
      <c r="H171" s="57"/>
    </row>
    <row r="172" spans="2:8" ht="12.75">
      <c r="B172" s="62"/>
      <c r="C172" s="57"/>
      <c r="D172" s="57"/>
      <c r="E172" s="57"/>
      <c r="F172" s="57"/>
      <c r="G172" s="57"/>
      <c r="H172" s="57"/>
    </row>
    <row r="173" spans="2:8" ht="12.75">
      <c r="B173" s="62"/>
      <c r="C173" s="57"/>
      <c r="D173" s="57"/>
      <c r="E173" s="57"/>
      <c r="F173" s="57"/>
      <c r="G173" s="57"/>
      <c r="H173" s="57"/>
    </row>
    <row r="174" spans="2:8" ht="12.75">
      <c r="B174" s="62"/>
      <c r="C174" s="57"/>
      <c r="D174" s="57"/>
      <c r="E174" s="57"/>
      <c r="F174" s="57"/>
      <c r="G174" s="57"/>
      <c r="H174" s="57"/>
    </row>
    <row r="175" spans="2:8" ht="12.75">
      <c r="B175" s="62"/>
      <c r="C175" s="57"/>
      <c r="D175" s="57"/>
      <c r="E175" s="57"/>
      <c r="F175" s="57"/>
      <c r="G175" s="57"/>
      <c r="H175" s="57"/>
    </row>
    <row r="176" spans="2:8" ht="12.75">
      <c r="B176" s="62"/>
      <c r="C176" s="57"/>
      <c r="D176" s="57"/>
      <c r="E176" s="57"/>
      <c r="F176" s="57"/>
      <c r="G176" s="57"/>
      <c r="H176" s="57"/>
    </row>
    <row r="177" spans="2:8" ht="12.75">
      <c r="B177" s="62"/>
      <c r="C177" s="57"/>
      <c r="D177" s="57"/>
      <c r="E177" s="57"/>
      <c r="F177" s="57"/>
      <c r="G177" s="57"/>
      <c r="H177" s="57"/>
    </row>
    <row r="178" spans="2:8" ht="12.75">
      <c r="B178" s="62"/>
      <c r="C178" s="57"/>
      <c r="D178" s="57"/>
      <c r="E178" s="57"/>
      <c r="F178" s="57"/>
      <c r="G178" s="57"/>
      <c r="H178" s="57"/>
    </row>
    <row r="179" spans="2:8" ht="12.75">
      <c r="B179" s="62"/>
      <c r="C179" s="57"/>
      <c r="D179" s="57"/>
      <c r="E179" s="57"/>
      <c r="F179" s="57"/>
      <c r="G179" s="57"/>
      <c r="H179" s="57"/>
    </row>
    <row r="180" spans="2:8" ht="12.75">
      <c r="B180" s="62"/>
      <c r="C180" s="57"/>
      <c r="D180" s="57"/>
      <c r="E180" s="57"/>
      <c r="F180" s="57"/>
      <c r="G180" s="57"/>
      <c r="H180" s="57"/>
    </row>
    <row r="181" spans="2:8" ht="12.75">
      <c r="B181" s="62"/>
      <c r="C181" s="57"/>
      <c r="D181" s="57"/>
      <c r="E181" s="57"/>
      <c r="F181" s="57"/>
      <c r="G181" s="57"/>
      <c r="H181" s="57"/>
    </row>
    <row r="182" spans="2:8" ht="12.75">
      <c r="B182" s="62"/>
      <c r="C182" s="57"/>
      <c r="D182" s="57"/>
      <c r="E182" s="57"/>
      <c r="F182" s="57"/>
      <c r="G182" s="57"/>
      <c r="H182" s="57"/>
    </row>
    <row r="183" spans="2:8" ht="12.75">
      <c r="B183" s="62"/>
      <c r="C183" s="57"/>
      <c r="D183" s="57"/>
      <c r="E183" s="57"/>
      <c r="F183" s="57"/>
      <c r="G183" s="57"/>
      <c r="H183" s="57"/>
    </row>
    <row r="184" spans="2:8" ht="12.75">
      <c r="B184" s="62"/>
      <c r="C184" s="57"/>
      <c r="D184" s="57"/>
      <c r="E184" s="57"/>
      <c r="F184" s="57"/>
      <c r="G184" s="57"/>
      <c r="H184" s="57"/>
    </row>
    <row r="185" spans="2:8" ht="12.75">
      <c r="B185" s="62"/>
      <c r="C185" s="57"/>
      <c r="D185" s="57"/>
      <c r="E185" s="57"/>
      <c r="F185" s="57"/>
      <c r="G185" s="57"/>
      <c r="H185" s="57"/>
    </row>
    <row r="186" spans="2:8" ht="12.75">
      <c r="B186" s="62"/>
      <c r="C186" s="57"/>
      <c r="D186" s="57"/>
      <c r="E186" s="57"/>
      <c r="F186" s="57"/>
      <c r="G186" s="57"/>
      <c r="H186" s="57"/>
    </row>
    <row r="187" spans="2:8" ht="12.75">
      <c r="B187" s="62"/>
      <c r="C187" s="57"/>
      <c r="D187" s="57"/>
      <c r="E187" s="57"/>
      <c r="F187" s="57"/>
      <c r="G187" s="57"/>
      <c r="H187" s="57"/>
    </row>
    <row r="188" spans="2:8" ht="12.75">
      <c r="B188" s="62"/>
      <c r="C188" s="57"/>
      <c r="D188" s="57"/>
      <c r="E188" s="57"/>
      <c r="F188" s="57"/>
      <c r="G188" s="57"/>
      <c r="H188" s="57"/>
    </row>
    <row r="189" spans="2:8" ht="12.75">
      <c r="B189" s="62"/>
      <c r="C189" s="57"/>
      <c r="D189" s="57"/>
      <c r="E189" s="57"/>
      <c r="F189" s="57"/>
      <c r="G189" s="57"/>
      <c r="H189" s="57"/>
    </row>
    <row r="190" spans="2:8" ht="12.75">
      <c r="B190" s="62"/>
      <c r="C190" s="57"/>
      <c r="D190" s="57"/>
      <c r="E190" s="57"/>
      <c r="F190" s="57"/>
      <c r="G190" s="57"/>
      <c r="H190" s="57"/>
    </row>
    <row r="191" spans="2:8" ht="12.75">
      <c r="B191" s="62"/>
      <c r="C191" s="57"/>
      <c r="D191" s="57"/>
      <c r="E191" s="57"/>
      <c r="F191" s="57"/>
      <c r="G191" s="57"/>
      <c r="H191" s="57"/>
    </row>
    <row r="192" spans="2:8" ht="12.75">
      <c r="B192" s="62"/>
      <c r="C192" s="57"/>
      <c r="D192" s="57"/>
      <c r="E192" s="57"/>
      <c r="F192" s="57"/>
      <c r="G192" s="57"/>
      <c r="H192" s="57"/>
    </row>
    <row r="193" spans="2:8" ht="12.75">
      <c r="B193" s="62"/>
      <c r="C193" s="57"/>
      <c r="D193" s="57"/>
      <c r="E193" s="57"/>
      <c r="F193" s="57"/>
      <c r="G193" s="57"/>
      <c r="H193" s="57"/>
    </row>
    <row r="194" spans="2:8" ht="12.75">
      <c r="B194" s="62"/>
      <c r="C194" s="57"/>
      <c r="D194" s="57"/>
      <c r="E194" s="57"/>
      <c r="F194" s="57"/>
      <c r="G194" s="57"/>
      <c r="H194" s="57"/>
    </row>
    <row r="195" spans="2:8" ht="12.75">
      <c r="B195" s="62"/>
      <c r="C195" s="57"/>
      <c r="D195" s="57"/>
      <c r="E195" s="57"/>
      <c r="F195" s="57"/>
      <c r="G195" s="57"/>
      <c r="H195" s="57"/>
    </row>
    <row r="196" spans="2:8" ht="12.75">
      <c r="B196" s="62"/>
      <c r="C196" s="57"/>
      <c r="D196" s="57"/>
      <c r="E196" s="57"/>
      <c r="F196" s="57"/>
      <c r="G196" s="57"/>
      <c r="H196" s="57"/>
    </row>
    <row r="197" spans="2:8" ht="12.75">
      <c r="B197" s="62"/>
      <c r="C197" s="57"/>
      <c r="D197" s="57"/>
      <c r="E197" s="57"/>
      <c r="F197" s="57"/>
      <c r="G197" s="57"/>
      <c r="H197" s="57"/>
    </row>
    <row r="198" spans="2:8" ht="12.75">
      <c r="B198" s="62"/>
      <c r="C198" s="57"/>
      <c r="D198" s="57"/>
      <c r="E198" s="57"/>
      <c r="F198" s="57"/>
      <c r="G198" s="57"/>
      <c r="H198" s="57"/>
    </row>
    <row r="199" spans="2:8" ht="12.75">
      <c r="B199" s="62"/>
      <c r="C199" s="57"/>
      <c r="D199" s="57"/>
      <c r="E199" s="57"/>
      <c r="F199" s="57"/>
      <c r="G199" s="57"/>
      <c r="H199" s="57"/>
    </row>
    <row r="200" spans="2:8" ht="12.75">
      <c r="B200" s="62"/>
      <c r="C200" s="57"/>
      <c r="D200" s="57"/>
      <c r="E200" s="57"/>
      <c r="F200" s="57"/>
      <c r="G200" s="57"/>
      <c r="H200" s="57"/>
    </row>
    <row r="201" spans="2:8" ht="12.75">
      <c r="B201" s="62"/>
      <c r="C201" s="57"/>
      <c r="D201" s="57"/>
      <c r="E201" s="57"/>
      <c r="F201" s="57"/>
      <c r="G201" s="57"/>
      <c r="H201" s="57"/>
    </row>
    <row r="202" spans="2:8" ht="12.75">
      <c r="B202" s="62"/>
      <c r="C202" s="57"/>
      <c r="D202" s="57"/>
      <c r="E202" s="57"/>
      <c r="F202" s="57"/>
      <c r="G202" s="57"/>
      <c r="H202" s="57"/>
    </row>
    <row r="203" spans="2:8" ht="12.75">
      <c r="B203" s="62"/>
      <c r="C203" s="57"/>
      <c r="D203" s="57"/>
      <c r="E203" s="57"/>
      <c r="F203" s="57"/>
      <c r="G203" s="57"/>
      <c r="H203" s="57"/>
    </row>
    <row r="204" spans="2:8" ht="12.75">
      <c r="B204" s="62"/>
      <c r="C204" s="57"/>
      <c r="D204" s="57"/>
      <c r="E204" s="57"/>
      <c r="F204" s="57"/>
      <c r="G204" s="57"/>
      <c r="H204" s="57"/>
    </row>
    <row r="205" spans="2:8" ht="12.75">
      <c r="B205" s="62"/>
      <c r="C205" s="57"/>
      <c r="D205" s="57"/>
      <c r="E205" s="57"/>
      <c r="F205" s="57"/>
      <c r="G205" s="57"/>
      <c r="H205" s="57"/>
    </row>
    <row r="206" spans="2:8" ht="12.75">
      <c r="B206" s="62"/>
      <c r="C206" s="57"/>
      <c r="D206" s="57"/>
      <c r="E206" s="57"/>
      <c r="F206" s="57"/>
      <c r="G206" s="57"/>
      <c r="H206" s="57"/>
    </row>
    <row r="207" spans="2:8" ht="12.75">
      <c r="B207" s="62"/>
      <c r="C207" s="57"/>
      <c r="D207" s="57"/>
      <c r="E207" s="57"/>
      <c r="F207" s="57"/>
      <c r="G207" s="57"/>
      <c r="H207" s="57"/>
    </row>
    <row r="208" spans="2:8" ht="12.75">
      <c r="B208" s="62"/>
      <c r="C208" s="57"/>
      <c r="D208" s="57"/>
      <c r="E208" s="57"/>
      <c r="F208" s="57"/>
      <c r="G208" s="57"/>
      <c r="H208" s="57"/>
    </row>
    <row r="209" spans="2:8" ht="12.75">
      <c r="B209" s="62"/>
      <c r="C209" s="57"/>
      <c r="D209" s="57"/>
      <c r="E209" s="57"/>
      <c r="F209" s="57"/>
      <c r="G209" s="57"/>
      <c r="H209" s="57"/>
    </row>
    <row r="210" spans="2:8" ht="12.75">
      <c r="B210" s="62"/>
      <c r="C210" s="57"/>
      <c r="D210" s="57"/>
      <c r="E210" s="57"/>
      <c r="F210" s="57"/>
      <c r="G210" s="57"/>
      <c r="H210" s="57"/>
    </row>
    <row r="211" spans="2:8" ht="12.75">
      <c r="B211" s="62"/>
      <c r="C211" s="57"/>
      <c r="D211" s="57"/>
      <c r="E211" s="57"/>
      <c r="F211" s="57"/>
      <c r="G211" s="57"/>
      <c r="H211" s="57"/>
    </row>
    <row r="212" spans="2:8" ht="12.75">
      <c r="B212" s="62"/>
      <c r="C212" s="57"/>
      <c r="D212" s="57"/>
      <c r="E212" s="57"/>
      <c r="F212" s="57"/>
      <c r="G212" s="57"/>
      <c r="H212" s="57"/>
    </row>
    <row r="213" spans="2:8" ht="12.75">
      <c r="B213" s="62"/>
      <c r="C213" s="57"/>
      <c r="D213" s="57"/>
      <c r="E213" s="57"/>
      <c r="F213" s="57"/>
      <c r="G213" s="57"/>
      <c r="H213" s="57"/>
    </row>
    <row r="214" spans="2:8" ht="12.75">
      <c r="B214" s="62"/>
      <c r="C214" s="57"/>
      <c r="D214" s="57"/>
      <c r="E214" s="57"/>
      <c r="F214" s="57"/>
      <c r="G214" s="57"/>
      <c r="H214" s="57"/>
    </row>
    <row r="215" spans="2:8" ht="12.75">
      <c r="B215" s="62"/>
      <c r="C215" s="57"/>
      <c r="D215" s="57"/>
      <c r="E215" s="57"/>
      <c r="F215" s="57"/>
      <c r="G215" s="57"/>
      <c r="H215" s="57"/>
    </row>
    <row r="216" spans="2:8" ht="12.75">
      <c r="B216" s="62"/>
      <c r="C216" s="57"/>
      <c r="D216" s="57"/>
      <c r="E216" s="57"/>
      <c r="F216" s="57"/>
      <c r="G216" s="57"/>
      <c r="H216" s="57"/>
    </row>
    <row r="217" spans="2:8" ht="12.75">
      <c r="B217" s="62"/>
      <c r="C217" s="57"/>
      <c r="D217" s="57"/>
      <c r="E217" s="57"/>
      <c r="F217" s="57"/>
      <c r="G217" s="57"/>
      <c r="H217" s="57"/>
    </row>
    <row r="218" spans="2:8" ht="12.75">
      <c r="B218" s="62"/>
      <c r="C218" s="57"/>
      <c r="D218" s="57"/>
      <c r="E218" s="57"/>
      <c r="F218" s="57"/>
      <c r="G218" s="57"/>
      <c r="H218" s="57"/>
    </row>
    <row r="219" spans="2:8" ht="12.75">
      <c r="B219" s="62"/>
      <c r="C219" s="57"/>
      <c r="D219" s="57"/>
      <c r="E219" s="57"/>
      <c r="F219" s="57"/>
      <c r="G219" s="57"/>
      <c r="H219" s="57"/>
    </row>
    <row r="220" spans="2:8" ht="12.75">
      <c r="B220" s="62"/>
      <c r="C220" s="57"/>
      <c r="D220" s="57"/>
      <c r="E220" s="57"/>
      <c r="F220" s="57"/>
      <c r="G220" s="57"/>
      <c r="H220" s="57"/>
    </row>
    <row r="221" spans="2:8" ht="12.75">
      <c r="B221" s="62"/>
      <c r="C221" s="57"/>
      <c r="D221" s="57"/>
      <c r="E221" s="57"/>
      <c r="F221" s="57"/>
      <c r="G221" s="57"/>
      <c r="H221" s="57"/>
    </row>
    <row r="222" spans="2:8" ht="12.75">
      <c r="B222" s="62"/>
      <c r="C222" s="57"/>
      <c r="D222" s="57"/>
      <c r="E222" s="57"/>
      <c r="F222" s="57"/>
      <c r="G222" s="57"/>
      <c r="H222" s="57"/>
    </row>
    <row r="223" spans="2:8" ht="12.75">
      <c r="B223" s="62"/>
      <c r="C223" s="57"/>
      <c r="D223" s="57"/>
      <c r="E223" s="57"/>
      <c r="F223" s="57"/>
      <c r="G223" s="57"/>
      <c r="H223" s="57"/>
    </row>
    <row r="224" spans="2:8" ht="12.75">
      <c r="B224" s="62"/>
      <c r="C224" s="57"/>
      <c r="D224" s="57"/>
      <c r="E224" s="57"/>
      <c r="F224" s="57"/>
      <c r="G224" s="57"/>
      <c r="H224" s="57"/>
    </row>
    <row r="225" spans="2:8" ht="12.75">
      <c r="B225" s="62"/>
      <c r="C225" s="57"/>
      <c r="D225" s="57"/>
      <c r="E225" s="57"/>
      <c r="F225" s="57"/>
      <c r="G225" s="57"/>
      <c r="H225" s="57"/>
    </row>
    <row r="226" spans="2:8" ht="12.75">
      <c r="B226" s="62"/>
      <c r="C226" s="57"/>
      <c r="D226" s="57"/>
      <c r="E226" s="57"/>
      <c r="F226" s="57"/>
      <c r="G226" s="57"/>
      <c r="H226" s="57"/>
    </row>
    <row r="227" spans="2:8" ht="12.75">
      <c r="B227" s="62"/>
      <c r="C227" s="57"/>
      <c r="D227" s="57"/>
      <c r="E227" s="57"/>
      <c r="F227" s="57"/>
      <c r="G227" s="57"/>
      <c r="H227" s="57"/>
    </row>
    <row r="228" spans="2:8" ht="12.75">
      <c r="B228" s="62"/>
      <c r="C228" s="57"/>
      <c r="D228" s="57"/>
      <c r="E228" s="57"/>
      <c r="F228" s="57"/>
      <c r="G228" s="57"/>
      <c r="H228" s="57"/>
    </row>
    <row r="229" spans="2:8" ht="12.75">
      <c r="B229" s="62"/>
      <c r="C229" s="57"/>
      <c r="D229" s="57"/>
      <c r="E229" s="57"/>
      <c r="F229" s="57"/>
      <c r="G229" s="57"/>
      <c r="H229" s="57"/>
    </row>
    <row r="230" spans="2:8" ht="12.75">
      <c r="B230" s="62"/>
      <c r="C230" s="57"/>
      <c r="D230" s="57"/>
      <c r="E230" s="57"/>
      <c r="F230" s="57"/>
      <c r="G230" s="57"/>
      <c r="H230" s="57"/>
    </row>
    <row r="231" spans="2:8" ht="12.75">
      <c r="B231" s="62"/>
      <c r="C231" s="57"/>
      <c r="D231" s="57"/>
      <c r="E231" s="57"/>
      <c r="F231" s="57"/>
      <c r="G231" s="57"/>
      <c r="H231" s="57"/>
    </row>
    <row r="232" spans="2:8" ht="12.75">
      <c r="B232" s="62"/>
      <c r="C232" s="57"/>
      <c r="D232" s="57"/>
      <c r="E232" s="57"/>
      <c r="F232" s="57"/>
      <c r="G232" s="57"/>
      <c r="H232" s="57"/>
    </row>
    <row r="233" spans="2:8" ht="12.75">
      <c r="B233" s="62"/>
      <c r="C233" s="57"/>
      <c r="D233" s="57"/>
      <c r="E233" s="57"/>
      <c r="F233" s="57"/>
      <c r="G233" s="57"/>
      <c r="H233" s="57"/>
    </row>
    <row r="234" spans="2:8" ht="12.75">
      <c r="B234" s="62"/>
      <c r="C234" s="57"/>
      <c r="D234" s="57"/>
      <c r="E234" s="57"/>
      <c r="F234" s="57"/>
      <c r="G234" s="57"/>
      <c r="H234" s="57"/>
    </row>
    <row r="235" spans="2:8" ht="12.75">
      <c r="B235" s="62"/>
      <c r="C235" s="57"/>
      <c r="D235" s="57"/>
      <c r="E235" s="57"/>
      <c r="F235" s="57"/>
      <c r="G235" s="57"/>
      <c r="H235" s="57"/>
    </row>
    <row r="236" spans="2:8" ht="12.75">
      <c r="B236" s="62"/>
      <c r="C236" s="57"/>
      <c r="D236" s="57"/>
      <c r="E236" s="57"/>
      <c r="F236" s="57"/>
      <c r="G236" s="57"/>
      <c r="H236" s="57"/>
    </row>
    <row r="237" spans="2:8" ht="12.75">
      <c r="B237" s="62"/>
      <c r="C237" s="57"/>
      <c r="D237" s="57"/>
      <c r="E237" s="57"/>
      <c r="F237" s="57"/>
      <c r="G237" s="57"/>
      <c r="H237" s="57"/>
    </row>
    <row r="238" spans="2:8" ht="12.75">
      <c r="B238" s="62"/>
      <c r="C238" s="57"/>
      <c r="D238" s="57"/>
      <c r="E238" s="57"/>
      <c r="F238" s="57"/>
      <c r="G238" s="57"/>
      <c r="H238" s="57"/>
    </row>
    <row r="239" spans="2:8" ht="12.75">
      <c r="B239" s="62"/>
      <c r="C239" s="57"/>
      <c r="D239" s="57"/>
      <c r="E239" s="57"/>
      <c r="F239" s="57"/>
      <c r="G239" s="57"/>
      <c r="H239" s="57"/>
    </row>
    <row r="240" spans="2:8" ht="12.75">
      <c r="B240" s="62"/>
      <c r="C240" s="57"/>
      <c r="D240" s="57"/>
      <c r="E240" s="57"/>
      <c r="F240" s="57"/>
      <c r="G240" s="57"/>
      <c r="H240" s="57"/>
    </row>
    <row r="241" spans="2:8" ht="12.75">
      <c r="B241" s="62"/>
      <c r="C241" s="57"/>
      <c r="D241" s="57"/>
      <c r="E241" s="57"/>
      <c r="F241" s="57"/>
      <c r="G241" s="57"/>
      <c r="H241" s="57"/>
    </row>
    <row r="242" spans="2:8" ht="12.75">
      <c r="B242" s="62"/>
      <c r="C242" s="57"/>
      <c r="D242" s="57"/>
      <c r="E242" s="57"/>
      <c r="F242" s="57"/>
      <c r="G242" s="57"/>
      <c r="H242" s="57"/>
    </row>
    <row r="243" spans="2:8" ht="12.75">
      <c r="B243" s="62"/>
      <c r="C243" s="57"/>
      <c r="D243" s="57"/>
      <c r="E243" s="57"/>
      <c r="F243" s="57"/>
      <c r="G243" s="57"/>
      <c r="H243" s="57"/>
    </row>
    <row r="244" spans="2:8" ht="12.75">
      <c r="B244" s="62"/>
      <c r="C244" s="57"/>
      <c r="D244" s="57"/>
      <c r="E244" s="57"/>
      <c r="F244" s="57"/>
      <c r="G244" s="57"/>
      <c r="H244" s="57"/>
    </row>
    <row r="245" spans="2:8" ht="12.75">
      <c r="B245" s="62"/>
      <c r="C245" s="57"/>
      <c r="D245" s="57"/>
      <c r="E245" s="57"/>
      <c r="F245" s="57"/>
      <c r="G245" s="57"/>
      <c r="H245" s="57"/>
    </row>
    <row r="246" spans="2:8" ht="12.75">
      <c r="B246" s="62"/>
      <c r="C246" s="57"/>
      <c r="D246" s="57"/>
      <c r="E246" s="57"/>
      <c r="F246" s="57"/>
      <c r="G246" s="57"/>
      <c r="H246" s="57"/>
    </row>
    <row r="247" spans="2:8" ht="12.75">
      <c r="B247" s="62"/>
      <c r="C247" s="57"/>
      <c r="D247" s="57"/>
      <c r="E247" s="57"/>
      <c r="F247" s="57"/>
      <c r="G247" s="57"/>
      <c r="H247" s="57"/>
    </row>
    <row r="248" spans="2:8" ht="12.75">
      <c r="B248" s="62"/>
      <c r="C248" s="57"/>
      <c r="D248" s="57"/>
      <c r="E248" s="57"/>
      <c r="F248" s="57"/>
      <c r="G248" s="57"/>
      <c r="H248" s="57"/>
    </row>
    <row r="249" spans="2:8" ht="12.75">
      <c r="B249" s="62"/>
      <c r="C249" s="57"/>
      <c r="D249" s="57"/>
      <c r="E249" s="57"/>
      <c r="F249" s="57"/>
      <c r="G249" s="57"/>
      <c r="H249" s="57"/>
    </row>
    <row r="250" spans="2:8" ht="12.75">
      <c r="B250" s="62"/>
      <c r="C250" s="57"/>
      <c r="D250" s="57"/>
      <c r="E250" s="57"/>
      <c r="F250" s="57"/>
      <c r="G250" s="57"/>
      <c r="H250" s="57"/>
    </row>
    <row r="251" spans="2:8" ht="12.75">
      <c r="B251" s="62"/>
      <c r="C251" s="57"/>
      <c r="D251" s="57"/>
      <c r="E251" s="57"/>
      <c r="F251" s="57"/>
      <c r="G251" s="57"/>
      <c r="H251" s="57"/>
    </row>
    <row r="252" spans="2:8" ht="12.75">
      <c r="B252" s="62"/>
      <c r="C252" s="57"/>
      <c r="D252" s="57"/>
      <c r="E252" s="57"/>
      <c r="F252" s="57"/>
      <c r="G252" s="57"/>
      <c r="H252" s="57"/>
    </row>
    <row r="253" spans="2:8" ht="12.75">
      <c r="B253" s="62"/>
      <c r="C253" s="57"/>
      <c r="D253" s="57"/>
      <c r="E253" s="57"/>
      <c r="F253" s="57"/>
      <c r="G253" s="57"/>
      <c r="H253" s="57"/>
    </row>
    <row r="254" spans="2:8" ht="12.75">
      <c r="B254" s="62"/>
      <c r="C254" s="57"/>
      <c r="D254" s="57"/>
      <c r="E254" s="57"/>
      <c r="F254" s="57"/>
      <c r="G254" s="57"/>
      <c r="H254" s="57"/>
    </row>
    <row r="255" spans="2:8" ht="12.75">
      <c r="B255" s="62"/>
      <c r="C255" s="57"/>
      <c r="D255" s="57"/>
      <c r="E255" s="57"/>
      <c r="F255" s="57"/>
      <c r="G255" s="57"/>
      <c r="H255" s="57"/>
    </row>
    <row r="256" spans="2:8" ht="12.75">
      <c r="B256" s="62"/>
      <c r="C256" s="57"/>
      <c r="D256" s="57"/>
      <c r="E256" s="57"/>
      <c r="F256" s="57"/>
      <c r="G256" s="57"/>
      <c r="H256" s="57"/>
    </row>
    <row r="257" spans="2:8" ht="12.75">
      <c r="B257" s="62"/>
      <c r="C257" s="57"/>
      <c r="D257" s="57"/>
      <c r="E257" s="57"/>
      <c r="F257" s="57"/>
      <c r="G257" s="57"/>
      <c r="H257" s="57"/>
    </row>
    <row r="258" spans="2:8" ht="12.75">
      <c r="B258" s="62"/>
      <c r="C258" s="57"/>
      <c r="D258" s="57"/>
      <c r="E258" s="57"/>
      <c r="F258" s="57"/>
      <c r="G258" s="57"/>
      <c r="H258" s="57"/>
    </row>
    <row r="259" spans="2:8" ht="12.75">
      <c r="B259" s="62"/>
      <c r="C259" s="57"/>
      <c r="D259" s="57"/>
      <c r="E259" s="57"/>
      <c r="F259" s="57"/>
      <c r="G259" s="57"/>
      <c r="H259" s="57"/>
    </row>
    <row r="260" spans="2:8" ht="12.75">
      <c r="B260" s="62"/>
      <c r="C260" s="57"/>
      <c r="D260" s="57"/>
      <c r="E260" s="57"/>
      <c r="F260" s="57"/>
      <c r="G260" s="57"/>
      <c r="H260" s="57"/>
    </row>
    <row r="261" spans="2:8" ht="12.75">
      <c r="B261" s="62"/>
      <c r="C261" s="57"/>
      <c r="D261" s="57"/>
      <c r="E261" s="57"/>
      <c r="F261" s="57"/>
      <c r="G261" s="57"/>
      <c r="H261" s="57"/>
    </row>
    <row r="262" spans="2:8" ht="12.75">
      <c r="B262" s="62"/>
      <c r="C262" s="57"/>
      <c r="D262" s="57"/>
      <c r="E262" s="57"/>
      <c r="F262" s="57"/>
      <c r="G262" s="57"/>
      <c r="H262" s="57"/>
    </row>
    <row r="263" spans="2:8" ht="12.75">
      <c r="B263" s="62"/>
      <c r="C263" s="57"/>
      <c r="D263" s="57"/>
      <c r="E263" s="57"/>
      <c r="F263" s="57"/>
      <c r="G263" s="57"/>
      <c r="H263" s="57"/>
    </row>
    <row r="264" spans="2:8" ht="12.75">
      <c r="B264" s="62"/>
      <c r="C264" s="57"/>
      <c r="D264" s="57"/>
      <c r="E264" s="57"/>
      <c r="F264" s="57"/>
      <c r="G264" s="57"/>
      <c r="H264" s="57"/>
    </row>
    <row r="265" spans="2:8" ht="12.75">
      <c r="B265" s="62"/>
      <c r="C265" s="57"/>
      <c r="D265" s="57"/>
      <c r="E265" s="57"/>
      <c r="F265" s="57"/>
      <c r="G265" s="57"/>
      <c r="H265" s="57"/>
    </row>
    <row r="266" spans="2:8" ht="12.75">
      <c r="B266" s="62"/>
      <c r="C266" s="57"/>
      <c r="D266" s="57"/>
      <c r="E266" s="57"/>
      <c r="F266" s="57"/>
      <c r="G266" s="57"/>
      <c r="H266" s="57"/>
    </row>
    <row r="267" spans="2:8" ht="12.75">
      <c r="B267" s="62"/>
      <c r="C267" s="57"/>
      <c r="D267" s="57"/>
      <c r="E267" s="57"/>
      <c r="F267" s="57"/>
      <c r="G267" s="57"/>
      <c r="H267" s="57"/>
    </row>
    <row r="268" spans="2:8" ht="12.75">
      <c r="B268" s="62"/>
      <c r="C268" s="57"/>
      <c r="D268" s="57"/>
      <c r="E268" s="57"/>
      <c r="F268" s="57"/>
      <c r="G268" s="57"/>
      <c r="H268" s="57"/>
    </row>
    <row r="269" spans="2:8" ht="12.75">
      <c r="B269" s="62"/>
      <c r="C269" s="57"/>
      <c r="D269" s="57"/>
      <c r="E269" s="57"/>
      <c r="F269" s="57"/>
      <c r="G269" s="57"/>
      <c r="H269" s="57"/>
    </row>
    <row r="270" spans="2:8" ht="12.75">
      <c r="B270" s="62"/>
      <c r="C270" s="57"/>
      <c r="D270" s="57"/>
      <c r="E270" s="57"/>
      <c r="F270" s="57"/>
      <c r="G270" s="57"/>
      <c r="H270" s="57"/>
    </row>
    <row r="271" spans="2:8" ht="12.75">
      <c r="B271" s="62"/>
      <c r="C271" s="57"/>
      <c r="D271" s="57"/>
      <c r="E271" s="57"/>
      <c r="F271" s="57"/>
      <c r="G271" s="57"/>
      <c r="H271" s="57"/>
    </row>
    <row r="272" spans="2:8" ht="12.75">
      <c r="B272" s="62"/>
      <c r="C272" s="57"/>
      <c r="D272" s="57"/>
      <c r="E272" s="57"/>
      <c r="F272" s="57"/>
      <c r="G272" s="57"/>
      <c r="H272" s="57"/>
    </row>
    <row r="273" spans="2:8" ht="12.75">
      <c r="B273" s="62"/>
      <c r="C273" s="57"/>
      <c r="D273" s="57"/>
      <c r="E273" s="57"/>
      <c r="F273" s="57"/>
      <c r="G273" s="57"/>
      <c r="H273" s="57"/>
    </row>
    <row r="274" spans="2:8" ht="12.75">
      <c r="B274" s="62"/>
      <c r="C274" s="57"/>
      <c r="D274" s="57"/>
      <c r="E274" s="57"/>
      <c r="F274" s="57"/>
      <c r="G274" s="57"/>
      <c r="H274" s="57"/>
    </row>
    <row r="275" spans="2:8" ht="12.75">
      <c r="B275" s="62"/>
      <c r="C275" s="57"/>
      <c r="D275" s="57"/>
      <c r="E275" s="57"/>
      <c r="F275" s="57"/>
      <c r="G275" s="57"/>
      <c r="H275" s="57"/>
    </row>
    <row r="276" spans="2:8" ht="12.75">
      <c r="B276" s="62"/>
      <c r="C276" s="57"/>
      <c r="D276" s="57"/>
      <c r="E276" s="57"/>
      <c r="F276" s="57"/>
      <c r="G276" s="57"/>
      <c r="H276" s="57"/>
    </row>
    <row r="277" spans="2:8" ht="12.75">
      <c r="B277" s="62"/>
      <c r="C277" s="57"/>
      <c r="D277" s="57"/>
      <c r="E277" s="57"/>
      <c r="F277" s="57"/>
      <c r="G277" s="57"/>
      <c r="H277" s="57"/>
    </row>
    <row r="278" spans="2:8" ht="12.75">
      <c r="B278" s="62"/>
      <c r="C278" s="57"/>
      <c r="D278" s="57"/>
      <c r="E278" s="57"/>
      <c r="F278" s="57"/>
      <c r="G278" s="57"/>
      <c r="H278" s="57"/>
    </row>
    <row r="279" spans="2:8" ht="12.75">
      <c r="B279" s="62"/>
      <c r="C279" s="57"/>
      <c r="D279" s="57"/>
      <c r="E279" s="57"/>
      <c r="F279" s="57"/>
      <c r="G279" s="57"/>
      <c r="H279" s="57"/>
    </row>
    <row r="280" spans="2:8" ht="12.75">
      <c r="B280" s="62"/>
      <c r="C280" s="57"/>
      <c r="D280" s="57"/>
      <c r="E280" s="57"/>
      <c r="F280" s="57"/>
      <c r="G280" s="57"/>
      <c r="H280" s="57"/>
    </row>
    <row r="281" spans="2:8" ht="12.75">
      <c r="B281" s="62"/>
      <c r="C281" s="57"/>
      <c r="D281" s="57"/>
      <c r="E281" s="57"/>
      <c r="F281" s="57"/>
      <c r="G281" s="57"/>
      <c r="H281" s="57"/>
    </row>
    <row r="282" spans="2:8" ht="12.75">
      <c r="B282" s="62"/>
      <c r="C282" s="57"/>
      <c r="D282" s="57"/>
      <c r="E282" s="57"/>
      <c r="F282" s="57"/>
      <c r="G282" s="57"/>
      <c r="H282" s="57"/>
    </row>
    <row r="283" spans="2:8" ht="12.75">
      <c r="B283" s="62"/>
      <c r="C283" s="57"/>
      <c r="D283" s="57"/>
      <c r="E283" s="57"/>
      <c r="F283" s="57"/>
      <c r="G283" s="57"/>
      <c r="H283" s="57"/>
    </row>
    <row r="284" spans="2:8" ht="12.75">
      <c r="B284" s="62"/>
      <c r="C284" s="57"/>
      <c r="D284" s="57"/>
      <c r="E284" s="57"/>
      <c r="F284" s="57"/>
      <c r="G284" s="57"/>
      <c r="H284" s="57"/>
    </row>
    <row r="285" spans="2:8" ht="12.75">
      <c r="B285" s="62"/>
      <c r="C285" s="57"/>
      <c r="D285" s="57"/>
      <c r="E285" s="57"/>
      <c r="F285" s="57"/>
      <c r="G285" s="57"/>
      <c r="H285" s="57"/>
    </row>
    <row r="286" spans="2:8" ht="12.75">
      <c r="B286" s="62"/>
      <c r="C286" s="57"/>
      <c r="D286" s="57"/>
      <c r="E286" s="57"/>
      <c r="F286" s="57"/>
      <c r="G286" s="57"/>
      <c r="H286" s="57"/>
    </row>
    <row r="287" spans="2:8" ht="12.75">
      <c r="B287" s="62"/>
      <c r="C287" s="57"/>
      <c r="D287" s="57"/>
      <c r="E287" s="57"/>
      <c r="F287" s="57"/>
      <c r="G287" s="57"/>
      <c r="H287" s="57"/>
    </row>
    <row r="288" spans="2:8" ht="12.75">
      <c r="B288" s="62"/>
      <c r="C288" s="57"/>
      <c r="D288" s="57"/>
      <c r="E288" s="57"/>
      <c r="F288" s="57"/>
      <c r="G288" s="57"/>
      <c r="H288" s="57"/>
    </row>
    <row r="289" spans="2:8" ht="12.75">
      <c r="B289" s="62"/>
      <c r="C289" s="57"/>
      <c r="D289" s="57"/>
      <c r="E289" s="57"/>
      <c r="F289" s="57"/>
      <c r="G289" s="57"/>
      <c r="H289" s="57"/>
    </row>
    <row r="290" spans="2:8" ht="12.75">
      <c r="B290" s="62"/>
      <c r="C290" s="57"/>
      <c r="D290" s="57"/>
      <c r="E290" s="57"/>
      <c r="F290" s="57"/>
      <c r="G290" s="57"/>
      <c r="H290" s="57"/>
    </row>
    <row r="291" spans="2:8" ht="12.75">
      <c r="B291" s="62"/>
      <c r="C291" s="57"/>
      <c r="D291" s="57"/>
      <c r="E291" s="57"/>
      <c r="F291" s="57"/>
      <c r="G291" s="57"/>
      <c r="H291" s="57"/>
    </row>
    <row r="292" spans="2:8" ht="12.75">
      <c r="B292" s="62"/>
      <c r="C292" s="57"/>
      <c r="D292" s="57"/>
      <c r="E292" s="57"/>
      <c r="F292" s="57"/>
      <c r="G292" s="57"/>
      <c r="H292" s="57"/>
    </row>
    <row r="293" spans="2:8" ht="12.75">
      <c r="B293" s="62"/>
      <c r="C293" s="57"/>
      <c r="D293" s="57"/>
      <c r="E293" s="57"/>
      <c r="F293" s="57"/>
      <c r="G293" s="57"/>
      <c r="H293" s="57"/>
    </row>
    <row r="294" spans="2:8" ht="12.75">
      <c r="B294" s="62"/>
      <c r="C294" s="57"/>
      <c r="D294" s="57"/>
      <c r="E294" s="57"/>
      <c r="F294" s="57"/>
      <c r="G294" s="57"/>
      <c r="H294" s="57"/>
    </row>
    <row r="295" spans="2:8" ht="12.75">
      <c r="B295" s="62"/>
      <c r="C295" s="57"/>
      <c r="D295" s="57"/>
      <c r="E295" s="57"/>
      <c r="F295" s="57"/>
      <c r="G295" s="57"/>
      <c r="H295" s="57"/>
    </row>
    <row r="296" spans="2:8" ht="12.75">
      <c r="B296" s="62"/>
      <c r="C296" s="57"/>
      <c r="D296" s="57"/>
      <c r="E296" s="57"/>
      <c r="F296" s="57"/>
      <c r="G296" s="57"/>
      <c r="H296" s="57"/>
    </row>
    <row r="297" spans="2:8" ht="12.75">
      <c r="B297" s="62"/>
      <c r="C297" s="57"/>
      <c r="D297" s="57"/>
      <c r="E297" s="57"/>
      <c r="F297" s="57"/>
      <c r="G297" s="57"/>
      <c r="H297" s="57"/>
    </row>
    <row r="298" spans="2:8" ht="12.75">
      <c r="B298" s="62"/>
      <c r="C298" s="57"/>
      <c r="D298" s="57"/>
      <c r="E298" s="57"/>
      <c r="F298" s="57"/>
      <c r="G298" s="57"/>
      <c r="H298" s="57"/>
    </row>
    <row r="299" spans="2:8" ht="12.75">
      <c r="B299" s="62"/>
      <c r="C299" s="57"/>
      <c r="D299" s="57"/>
      <c r="E299" s="57"/>
      <c r="F299" s="57"/>
      <c r="G299" s="57"/>
      <c r="H299" s="57"/>
    </row>
    <row r="300" spans="2:8" ht="12.75">
      <c r="B300" s="62"/>
      <c r="C300" s="57"/>
      <c r="D300" s="57"/>
      <c r="E300" s="57"/>
      <c r="F300" s="57"/>
      <c r="G300" s="57"/>
      <c r="H300" s="57"/>
    </row>
    <row r="301" spans="2:8" ht="12.75">
      <c r="B301" s="62"/>
      <c r="C301" s="57"/>
      <c r="D301" s="57"/>
      <c r="E301" s="57"/>
      <c r="F301" s="57"/>
      <c r="G301" s="57"/>
      <c r="H301" s="57"/>
    </row>
    <row r="302" spans="2:8" ht="12.75">
      <c r="B302" s="62"/>
      <c r="C302" s="57"/>
      <c r="D302" s="57"/>
      <c r="E302" s="57"/>
      <c r="F302" s="57"/>
      <c r="G302" s="57"/>
      <c r="H302" s="57"/>
    </row>
    <row r="303" spans="2:8" ht="12.75">
      <c r="B303" s="62"/>
      <c r="C303" s="57"/>
      <c r="D303" s="57"/>
      <c r="E303" s="57"/>
      <c r="F303" s="57"/>
      <c r="G303" s="57"/>
      <c r="H303" s="57"/>
    </row>
    <row r="304" spans="2:8" ht="12.75">
      <c r="B304" s="62"/>
      <c r="C304" s="57"/>
      <c r="D304" s="57"/>
      <c r="E304" s="57"/>
      <c r="F304" s="57"/>
      <c r="G304" s="57"/>
      <c r="H304" s="57"/>
    </row>
    <row r="305" spans="2:8" ht="12.75">
      <c r="B305" s="62"/>
      <c r="C305" s="57"/>
      <c r="D305" s="57"/>
      <c r="E305" s="57"/>
      <c r="F305" s="57"/>
      <c r="G305" s="57"/>
      <c r="H305" s="57"/>
    </row>
    <row r="306" spans="2:8" ht="12.75">
      <c r="B306" s="62"/>
      <c r="C306" s="57"/>
      <c r="D306" s="57"/>
      <c r="E306" s="57"/>
      <c r="F306" s="57"/>
      <c r="G306" s="57"/>
      <c r="H306" s="57"/>
    </row>
    <row r="307" spans="2:8" ht="12.75">
      <c r="B307" s="62"/>
      <c r="C307" s="57"/>
      <c r="D307" s="57"/>
      <c r="E307" s="57"/>
      <c r="F307" s="57"/>
      <c r="G307" s="57"/>
      <c r="H307" s="57"/>
    </row>
    <row r="308" spans="2:8" ht="12.75">
      <c r="B308" s="62"/>
      <c r="C308" s="57"/>
      <c r="D308" s="57"/>
      <c r="E308" s="57"/>
      <c r="F308" s="57"/>
      <c r="G308" s="57"/>
      <c r="H308" s="57"/>
    </row>
    <row r="309" spans="2:8" ht="12.75">
      <c r="B309" s="62"/>
      <c r="C309" s="57"/>
      <c r="D309" s="57"/>
      <c r="E309" s="57"/>
      <c r="F309" s="57"/>
      <c r="G309" s="57"/>
      <c r="H309" s="57"/>
    </row>
    <row r="310" spans="2:8" ht="12.75">
      <c r="B310" s="62"/>
      <c r="C310" s="57"/>
      <c r="D310" s="57"/>
      <c r="E310" s="57"/>
      <c r="F310" s="57"/>
      <c r="G310" s="57"/>
      <c r="H310" s="57"/>
    </row>
    <row r="311" spans="2:8" ht="12.75">
      <c r="B311" s="62"/>
      <c r="C311" s="57"/>
      <c r="D311" s="57"/>
      <c r="E311" s="57"/>
      <c r="F311" s="57"/>
      <c r="G311" s="57"/>
      <c r="H311" s="57"/>
    </row>
    <row r="312" spans="2:8" ht="12.75">
      <c r="B312" s="62"/>
      <c r="C312" s="57"/>
      <c r="D312" s="57"/>
      <c r="E312" s="57"/>
      <c r="F312" s="57"/>
      <c r="G312" s="57"/>
      <c r="H312" s="57"/>
    </row>
    <row r="313" spans="2:8" ht="12.75">
      <c r="B313" s="62"/>
      <c r="C313" s="57"/>
      <c r="D313" s="57"/>
      <c r="E313" s="57"/>
      <c r="F313" s="57"/>
      <c r="G313" s="57"/>
      <c r="H313" s="57"/>
    </row>
    <row r="314" spans="2:8" ht="12.75">
      <c r="B314" s="62"/>
      <c r="C314" s="57"/>
      <c r="D314" s="57"/>
      <c r="E314" s="57"/>
      <c r="F314" s="57"/>
      <c r="G314" s="57"/>
      <c r="H314" s="57"/>
    </row>
    <row r="315" spans="2:8" ht="12.75">
      <c r="B315" s="62"/>
      <c r="C315" s="57"/>
      <c r="D315" s="57"/>
      <c r="E315" s="57"/>
      <c r="F315" s="57"/>
      <c r="G315" s="57"/>
      <c r="H315" s="57"/>
    </row>
    <row r="316" spans="2:8" ht="12.75">
      <c r="B316" s="62"/>
      <c r="C316" s="57"/>
      <c r="D316" s="57"/>
      <c r="E316" s="57"/>
      <c r="F316" s="57"/>
      <c r="G316" s="57"/>
      <c r="H316" s="57"/>
    </row>
    <row r="317" spans="2:8" ht="12.75">
      <c r="B317" s="62"/>
      <c r="C317" s="57"/>
      <c r="D317" s="57"/>
      <c r="E317" s="57"/>
      <c r="F317" s="57"/>
      <c r="G317" s="57"/>
      <c r="H317" s="57"/>
    </row>
    <row r="318" spans="2:8" ht="12.75">
      <c r="B318" s="62"/>
      <c r="C318" s="57"/>
      <c r="D318" s="57"/>
      <c r="E318" s="57"/>
      <c r="F318" s="57"/>
      <c r="G318" s="57"/>
      <c r="H318" s="57"/>
    </row>
    <row r="319" spans="2:8" ht="12.75">
      <c r="B319" s="62"/>
      <c r="C319" s="57"/>
      <c r="D319" s="57"/>
      <c r="E319" s="57"/>
      <c r="F319" s="57"/>
      <c r="G319" s="57"/>
      <c r="H319" s="57"/>
    </row>
    <row r="320" spans="2:8" ht="12.75">
      <c r="B320" s="62"/>
      <c r="C320" s="57"/>
      <c r="D320" s="57"/>
      <c r="E320" s="57"/>
      <c r="F320" s="57"/>
      <c r="G320" s="57"/>
      <c r="H320" s="57"/>
    </row>
    <row r="321" spans="2:8" ht="12.75">
      <c r="B321" s="62"/>
      <c r="C321" s="57"/>
      <c r="D321" s="57"/>
      <c r="E321" s="57"/>
      <c r="F321" s="57"/>
      <c r="G321" s="57"/>
      <c r="H321" s="57"/>
    </row>
    <row r="322" spans="2:8" ht="12.75">
      <c r="B322" s="62"/>
      <c r="C322" s="57"/>
      <c r="D322" s="57"/>
      <c r="E322" s="57"/>
      <c r="F322" s="57"/>
      <c r="G322" s="57"/>
      <c r="H322" s="57"/>
    </row>
    <row r="323" spans="2:8" ht="12.75">
      <c r="B323" s="62"/>
      <c r="C323" s="57"/>
      <c r="D323" s="57"/>
      <c r="E323" s="57"/>
      <c r="F323" s="57"/>
      <c r="G323" s="57"/>
      <c r="H323" s="57"/>
    </row>
    <row r="324" spans="2:8" ht="12.75">
      <c r="B324" s="62"/>
      <c r="C324" s="57"/>
      <c r="D324" s="57"/>
      <c r="E324" s="57"/>
      <c r="F324" s="57"/>
      <c r="G324" s="57"/>
      <c r="H324" s="57"/>
    </row>
    <row r="325" spans="2:8" ht="12.75">
      <c r="B325" s="62"/>
      <c r="C325" s="57"/>
      <c r="D325" s="57"/>
      <c r="E325" s="57"/>
      <c r="F325" s="57"/>
      <c r="G325" s="57"/>
      <c r="H325" s="57"/>
    </row>
    <row r="326" spans="2:8" ht="12.75">
      <c r="B326" s="62"/>
      <c r="C326" s="57"/>
      <c r="D326" s="57"/>
      <c r="E326" s="57"/>
      <c r="F326" s="57"/>
      <c r="G326" s="57"/>
      <c r="H326" s="57"/>
    </row>
    <row r="327" spans="2:8" ht="12.75">
      <c r="B327" s="62"/>
      <c r="C327" s="57"/>
      <c r="D327" s="57"/>
      <c r="E327" s="57"/>
      <c r="F327" s="57"/>
      <c r="G327" s="57"/>
      <c r="H327" s="57"/>
    </row>
    <row r="328" spans="2:8" ht="12.75">
      <c r="B328" s="62"/>
      <c r="C328" s="57"/>
      <c r="D328" s="57"/>
      <c r="E328" s="57"/>
      <c r="F328" s="57"/>
      <c r="G328" s="57"/>
      <c r="H328" s="57"/>
    </row>
    <row r="329" spans="2:8" ht="12.75">
      <c r="B329" s="62"/>
      <c r="C329" s="57"/>
      <c r="D329" s="57"/>
      <c r="E329" s="57"/>
      <c r="F329" s="57"/>
      <c r="G329" s="57"/>
      <c r="H329" s="57"/>
    </row>
    <row r="330" spans="2:8" ht="12.75">
      <c r="B330" s="62"/>
      <c r="C330" s="57"/>
      <c r="D330" s="57"/>
      <c r="E330" s="57"/>
      <c r="F330" s="57"/>
      <c r="G330" s="57"/>
      <c r="H330" s="57"/>
    </row>
    <row r="331" spans="2:8" ht="12.75">
      <c r="B331" s="62"/>
      <c r="C331" s="57"/>
      <c r="D331" s="57"/>
      <c r="E331" s="57"/>
      <c r="F331" s="57"/>
      <c r="G331" s="57"/>
      <c r="H331" s="57"/>
    </row>
    <row r="332" spans="2:8" ht="12.75">
      <c r="B332" s="62"/>
      <c r="C332" s="57"/>
      <c r="D332" s="57"/>
      <c r="E332" s="57"/>
      <c r="F332" s="57"/>
      <c r="G332" s="57"/>
      <c r="H332" s="57"/>
    </row>
    <row r="333" spans="2:8" ht="12.75">
      <c r="B333" s="62"/>
      <c r="C333" s="57"/>
      <c r="D333" s="57"/>
      <c r="E333" s="57"/>
      <c r="F333" s="57"/>
      <c r="G333" s="57"/>
      <c r="H333" s="57"/>
    </row>
    <row r="334" spans="2:8" ht="12.75">
      <c r="B334" s="62"/>
      <c r="C334" s="57"/>
      <c r="D334" s="57"/>
      <c r="E334" s="57"/>
      <c r="F334" s="57"/>
      <c r="G334" s="57"/>
      <c r="H334" s="57"/>
    </row>
    <row r="335" spans="2:8" ht="12.75">
      <c r="B335" s="62"/>
      <c r="C335" s="57"/>
      <c r="D335" s="57"/>
      <c r="E335" s="57"/>
      <c r="F335" s="57"/>
      <c r="G335" s="57"/>
      <c r="H335" s="57"/>
    </row>
    <row r="336" spans="2:8" ht="12.75">
      <c r="B336" s="62"/>
      <c r="C336" s="57"/>
      <c r="D336" s="57"/>
      <c r="E336" s="57"/>
      <c r="F336" s="57"/>
      <c r="G336" s="57"/>
      <c r="H336" s="57"/>
    </row>
    <row r="337" spans="2:8" ht="12.75">
      <c r="B337" s="62"/>
      <c r="C337" s="57"/>
      <c r="D337" s="57"/>
      <c r="E337" s="57"/>
      <c r="F337" s="57"/>
      <c r="G337" s="57"/>
      <c r="H337" s="57"/>
    </row>
    <row r="338" spans="2:8" ht="12.75">
      <c r="B338" s="62"/>
      <c r="C338" s="57"/>
      <c r="D338" s="57"/>
      <c r="E338" s="57"/>
      <c r="F338" s="57"/>
      <c r="G338" s="57"/>
      <c r="H338" s="57"/>
    </row>
    <row r="339" spans="2:8" ht="12.75">
      <c r="B339" s="62"/>
      <c r="C339" s="57"/>
      <c r="D339" s="57"/>
      <c r="E339" s="57"/>
      <c r="F339" s="57"/>
      <c r="G339" s="57"/>
      <c r="H339" s="57"/>
    </row>
    <row r="340" spans="2:8" ht="12.75">
      <c r="B340" s="62"/>
      <c r="C340" s="57"/>
      <c r="D340" s="57"/>
      <c r="E340" s="57"/>
      <c r="F340" s="57"/>
      <c r="G340" s="57"/>
      <c r="H340" s="57"/>
    </row>
    <row r="341" spans="2:8" ht="12.75">
      <c r="B341" s="62"/>
      <c r="C341" s="57"/>
      <c r="D341" s="57"/>
      <c r="E341" s="57"/>
      <c r="F341" s="57"/>
      <c r="G341" s="57"/>
      <c r="H341" s="57"/>
    </row>
    <row r="342" spans="2:8" ht="12.75">
      <c r="B342" s="62"/>
      <c r="C342" s="57"/>
      <c r="D342" s="57"/>
      <c r="E342" s="57"/>
      <c r="F342" s="57"/>
      <c r="G342" s="57"/>
      <c r="H342" s="57"/>
    </row>
    <row r="343" spans="2:8" ht="12.75">
      <c r="B343" s="62"/>
      <c r="C343" s="57"/>
      <c r="D343" s="57"/>
      <c r="E343" s="57"/>
      <c r="F343" s="57"/>
      <c r="G343" s="57"/>
      <c r="H343" s="57"/>
    </row>
    <row r="344" spans="2:8" ht="12.75">
      <c r="B344" s="62"/>
      <c r="C344" s="57"/>
      <c r="D344" s="57"/>
      <c r="E344" s="57"/>
      <c r="F344" s="57"/>
      <c r="G344" s="57"/>
      <c r="H344" s="57"/>
    </row>
    <row r="345" spans="2:8" ht="12.75">
      <c r="B345" s="62"/>
      <c r="C345" s="57"/>
      <c r="D345" s="57"/>
      <c r="E345" s="57"/>
      <c r="F345" s="57"/>
      <c r="G345" s="57"/>
      <c r="H345" s="57"/>
    </row>
    <row r="346" spans="2:8" ht="12.75">
      <c r="B346" s="62"/>
      <c r="C346" s="57"/>
      <c r="D346" s="57"/>
      <c r="E346" s="57"/>
      <c r="F346" s="57"/>
      <c r="G346" s="57"/>
      <c r="H346" s="57"/>
    </row>
    <row r="347" spans="2:8" ht="12.75">
      <c r="B347" s="62"/>
      <c r="C347" s="57"/>
      <c r="D347" s="57"/>
      <c r="E347" s="57"/>
      <c r="F347" s="57"/>
      <c r="G347" s="57"/>
      <c r="H347" s="57"/>
    </row>
    <row r="348" spans="2:8" ht="12.75">
      <c r="B348" s="62"/>
      <c r="C348" s="57"/>
      <c r="D348" s="57"/>
      <c r="E348" s="57"/>
      <c r="F348" s="57"/>
      <c r="G348" s="57"/>
      <c r="H348" s="57"/>
    </row>
    <row r="349" spans="2:8" ht="12.75">
      <c r="B349" s="62"/>
      <c r="C349" s="57"/>
      <c r="D349" s="57"/>
      <c r="E349" s="57"/>
      <c r="F349" s="57"/>
      <c r="G349" s="57"/>
      <c r="H349" s="57"/>
    </row>
    <row r="350" spans="2:8" ht="12.75">
      <c r="B350" s="62"/>
      <c r="C350" s="57"/>
      <c r="D350" s="57"/>
      <c r="E350" s="57"/>
      <c r="F350" s="57"/>
      <c r="G350" s="57"/>
      <c r="H350" s="57"/>
    </row>
    <row r="351" spans="2:8" ht="12.75">
      <c r="B351" s="62"/>
      <c r="C351" s="57"/>
      <c r="D351" s="57"/>
      <c r="E351" s="57"/>
      <c r="F351" s="57"/>
      <c r="G351" s="57"/>
      <c r="H351" s="57"/>
    </row>
    <row r="352" spans="2:8" ht="12.75">
      <c r="B352" s="62"/>
      <c r="C352" s="57"/>
      <c r="D352" s="57"/>
      <c r="E352" s="57"/>
      <c r="F352" s="57"/>
      <c r="G352" s="57"/>
      <c r="H352" s="57"/>
    </row>
    <row r="353" spans="2:8" ht="12.75">
      <c r="B353" s="62"/>
      <c r="C353" s="57"/>
      <c r="D353" s="57"/>
      <c r="E353" s="57"/>
      <c r="F353" s="57"/>
      <c r="G353" s="57"/>
      <c r="H353" s="57"/>
    </row>
    <row r="354" spans="2:8" ht="12.75">
      <c r="B354" s="62"/>
      <c r="C354" s="57"/>
      <c r="D354" s="57"/>
      <c r="E354" s="57"/>
      <c r="F354" s="57"/>
      <c r="G354" s="57"/>
      <c r="H354" s="57"/>
    </row>
    <row r="355" spans="2:8" ht="12.75">
      <c r="B355" s="62"/>
      <c r="C355" s="57"/>
      <c r="D355" s="57"/>
      <c r="E355" s="57"/>
      <c r="F355" s="57"/>
      <c r="G355" s="57"/>
      <c r="H355" s="57"/>
    </row>
    <row r="356" spans="2:8" ht="12.75">
      <c r="B356" s="62"/>
      <c r="C356" s="57"/>
      <c r="D356" s="57"/>
      <c r="E356" s="57"/>
      <c r="F356" s="57"/>
      <c r="G356" s="57"/>
      <c r="H356" s="57"/>
    </row>
    <row r="357" spans="2:8" ht="12.75">
      <c r="B357" s="62"/>
      <c r="C357" s="57"/>
      <c r="D357" s="57"/>
      <c r="E357" s="57"/>
      <c r="F357" s="57"/>
      <c r="G357" s="57"/>
      <c r="H357" s="57"/>
    </row>
    <row r="358" spans="2:8" ht="12.75">
      <c r="B358" s="62"/>
      <c r="C358" s="57"/>
      <c r="D358" s="57"/>
      <c r="E358" s="57"/>
      <c r="F358" s="57"/>
      <c r="G358" s="57"/>
      <c r="H358" s="57"/>
    </row>
    <row r="359" spans="2:8" ht="12.75">
      <c r="B359" s="62"/>
      <c r="C359" s="57"/>
      <c r="D359" s="57"/>
      <c r="E359" s="57"/>
      <c r="F359" s="57"/>
      <c r="G359" s="57"/>
      <c r="H359" s="57"/>
    </row>
    <row r="360" spans="2:8" ht="12.75">
      <c r="B360" s="62"/>
      <c r="C360" s="57"/>
      <c r="D360" s="57"/>
      <c r="E360" s="57"/>
      <c r="F360" s="57"/>
      <c r="G360" s="57"/>
      <c r="H360" s="57"/>
    </row>
    <row r="361" spans="2:8" ht="12.75">
      <c r="B361" s="62"/>
      <c r="C361" s="57"/>
      <c r="D361" s="57"/>
      <c r="E361" s="57"/>
      <c r="F361" s="57"/>
      <c r="G361" s="57"/>
      <c r="H361" s="57"/>
    </row>
    <row r="362" spans="2:8" ht="12.75">
      <c r="B362" s="62"/>
      <c r="C362" s="57"/>
      <c r="D362" s="57"/>
      <c r="E362" s="57"/>
      <c r="F362" s="57"/>
      <c r="G362" s="57"/>
      <c r="H362" s="57"/>
    </row>
    <row r="363" spans="2:8" ht="12.75">
      <c r="B363" s="62"/>
      <c r="C363" s="57"/>
      <c r="D363" s="57"/>
      <c r="E363" s="57"/>
      <c r="F363" s="57"/>
      <c r="G363" s="57"/>
      <c r="H363" s="57"/>
    </row>
    <row r="364" spans="2:8" ht="12.75">
      <c r="B364" s="62"/>
      <c r="C364" s="57"/>
      <c r="D364" s="57"/>
      <c r="E364" s="57"/>
      <c r="F364" s="57"/>
      <c r="G364" s="57"/>
      <c r="H364" s="57"/>
    </row>
    <row r="365" spans="2:8" ht="12.75">
      <c r="B365" s="62"/>
      <c r="C365" s="57"/>
      <c r="D365" s="57"/>
      <c r="E365" s="57"/>
      <c r="F365" s="57"/>
      <c r="G365" s="57"/>
      <c r="H365" s="57"/>
    </row>
    <row r="366" spans="2:8" ht="12.75">
      <c r="B366" s="62"/>
      <c r="C366" s="57"/>
      <c r="D366" s="57"/>
      <c r="E366" s="57"/>
      <c r="F366" s="57"/>
      <c r="G366" s="57"/>
      <c r="H366" s="57"/>
    </row>
    <row r="367" spans="2:8" ht="12.75">
      <c r="B367" s="62"/>
      <c r="C367" s="57"/>
      <c r="D367" s="57"/>
      <c r="E367" s="57"/>
      <c r="F367" s="57"/>
      <c r="G367" s="57"/>
      <c r="H367" s="57"/>
    </row>
    <row r="368" spans="2:8" ht="12.75">
      <c r="B368" s="62"/>
      <c r="C368" s="57"/>
      <c r="D368" s="57"/>
      <c r="E368" s="57"/>
      <c r="F368" s="57"/>
      <c r="G368" s="57"/>
      <c r="H368" s="57"/>
    </row>
    <row r="369" spans="2:8" ht="12.75">
      <c r="B369" s="62"/>
      <c r="C369" s="57"/>
      <c r="D369" s="57"/>
      <c r="E369" s="57"/>
      <c r="F369" s="57"/>
      <c r="G369" s="57"/>
      <c r="H369" s="57"/>
    </row>
    <row r="370" spans="2:8" ht="12.75">
      <c r="B370" s="62"/>
      <c r="C370" s="57"/>
      <c r="D370" s="57"/>
      <c r="E370" s="57"/>
      <c r="F370" s="57"/>
      <c r="G370" s="57"/>
      <c r="H370" s="57"/>
    </row>
    <row r="371" spans="2:8" ht="12.75">
      <c r="B371" s="62"/>
      <c r="C371" s="57"/>
      <c r="D371" s="57"/>
      <c r="E371" s="57"/>
      <c r="F371" s="57"/>
      <c r="G371" s="57"/>
      <c r="H371" s="57"/>
    </row>
    <row r="372" spans="2:8" ht="12.75">
      <c r="B372" s="62"/>
      <c r="C372" s="57"/>
      <c r="D372" s="57"/>
      <c r="E372" s="57"/>
      <c r="F372" s="57"/>
      <c r="G372" s="57"/>
      <c r="H372" s="57"/>
    </row>
    <row r="373" spans="2:8" ht="12.75">
      <c r="B373" s="62"/>
      <c r="C373" s="57"/>
      <c r="D373" s="57"/>
      <c r="E373" s="57"/>
      <c r="F373" s="57"/>
      <c r="G373" s="57"/>
      <c r="H373" s="57"/>
    </row>
    <row r="374" spans="2:8" ht="12.75">
      <c r="B374" s="62"/>
      <c r="C374" s="57"/>
      <c r="D374" s="57"/>
      <c r="E374" s="57"/>
      <c r="F374" s="57"/>
      <c r="G374" s="57"/>
      <c r="H374" s="57"/>
    </row>
    <row r="375" spans="2:8" ht="12.75">
      <c r="B375" s="62"/>
      <c r="C375" s="57"/>
      <c r="D375" s="57"/>
      <c r="E375" s="57"/>
      <c r="F375" s="57"/>
      <c r="G375" s="57"/>
      <c r="H375" s="57"/>
    </row>
    <row r="376" spans="2:8" ht="12.75">
      <c r="B376" s="62"/>
      <c r="C376" s="57"/>
      <c r="D376" s="57"/>
      <c r="E376" s="57"/>
      <c r="F376" s="57"/>
      <c r="G376" s="57"/>
      <c r="H376" s="57"/>
    </row>
    <row r="377" spans="2:8" ht="12.75">
      <c r="B377" s="62"/>
      <c r="C377" s="57"/>
      <c r="D377" s="57"/>
      <c r="E377" s="57"/>
      <c r="F377" s="57"/>
      <c r="G377" s="57"/>
      <c r="H377" s="57"/>
    </row>
    <row r="378" spans="2:8" ht="12.75">
      <c r="B378" s="62"/>
      <c r="C378" s="57"/>
      <c r="D378" s="57"/>
      <c r="E378" s="57"/>
      <c r="F378" s="57"/>
      <c r="G378" s="57"/>
      <c r="H378" s="57"/>
    </row>
    <row r="379" spans="2:8" ht="12.75">
      <c r="B379" s="62"/>
      <c r="C379" s="57"/>
      <c r="D379" s="57"/>
      <c r="E379" s="57"/>
      <c r="F379" s="57"/>
      <c r="G379" s="57"/>
      <c r="H379" s="57"/>
    </row>
    <row r="380" spans="2:8" ht="12.75">
      <c r="B380" s="62"/>
      <c r="C380" s="57"/>
      <c r="D380" s="57"/>
      <c r="E380" s="57"/>
      <c r="F380" s="57"/>
      <c r="G380" s="57"/>
      <c r="H380" s="57"/>
    </row>
    <row r="381" spans="2:8" ht="12.75">
      <c r="B381" s="62"/>
      <c r="C381" s="57"/>
      <c r="D381" s="57"/>
      <c r="E381" s="57"/>
      <c r="F381" s="57"/>
      <c r="G381" s="57"/>
      <c r="H381" s="57"/>
    </row>
    <row r="382" spans="2:8" ht="12.75">
      <c r="B382" s="62"/>
      <c r="C382" s="57"/>
      <c r="D382" s="57"/>
      <c r="E382" s="57"/>
      <c r="F382" s="57"/>
      <c r="G382" s="57"/>
      <c r="H382" s="57"/>
    </row>
    <row r="383" spans="2:8" ht="12.75">
      <c r="B383" s="62"/>
      <c r="C383" s="57"/>
      <c r="D383" s="57"/>
      <c r="E383" s="57"/>
      <c r="F383" s="57"/>
      <c r="G383" s="57"/>
      <c r="H383" s="57"/>
    </row>
    <row r="384" spans="2:8" ht="12.75">
      <c r="B384" s="62"/>
      <c r="C384" s="57"/>
      <c r="D384" s="57"/>
      <c r="E384" s="57"/>
      <c r="F384" s="57"/>
      <c r="G384" s="57"/>
      <c r="H384" s="57"/>
    </row>
    <row r="385" spans="2:8" ht="12.75">
      <c r="B385" s="62"/>
      <c r="C385" s="57"/>
      <c r="D385" s="57"/>
      <c r="E385" s="57"/>
      <c r="F385" s="57"/>
      <c r="G385" s="57"/>
      <c r="H385" s="57"/>
    </row>
    <row r="386" spans="2:8" ht="12.75">
      <c r="B386" s="62"/>
      <c r="C386" s="57"/>
      <c r="D386" s="57"/>
      <c r="E386" s="57"/>
      <c r="F386" s="57"/>
      <c r="G386" s="57"/>
      <c r="H386" s="57"/>
    </row>
    <row r="387" spans="2:8" ht="12.75">
      <c r="B387" s="62"/>
      <c r="C387" s="57"/>
      <c r="D387" s="57"/>
      <c r="E387" s="57"/>
      <c r="F387" s="57"/>
      <c r="G387" s="57"/>
      <c r="H387" s="57"/>
    </row>
    <row r="388" spans="2:8" ht="12.75">
      <c r="B388" s="62"/>
      <c r="C388" s="57"/>
      <c r="D388" s="57"/>
      <c r="E388" s="57"/>
      <c r="F388" s="57"/>
      <c r="G388" s="57"/>
      <c r="H388" s="57"/>
    </row>
    <row r="389" spans="2:8" ht="12.75">
      <c r="B389" s="62"/>
      <c r="C389" s="57"/>
      <c r="D389" s="57"/>
      <c r="E389" s="57"/>
      <c r="F389" s="57"/>
      <c r="G389" s="57"/>
      <c r="H389" s="57"/>
    </row>
    <row r="390" spans="2:8" ht="12.75">
      <c r="B390" s="62"/>
      <c r="C390" s="57"/>
      <c r="D390" s="57"/>
      <c r="E390" s="57"/>
      <c r="F390" s="57"/>
      <c r="G390" s="57"/>
      <c r="H390" s="57"/>
    </row>
    <row r="391" spans="2:8" ht="12.75">
      <c r="B391" s="62"/>
      <c r="C391" s="57"/>
      <c r="D391" s="57"/>
      <c r="E391" s="57"/>
      <c r="F391" s="57"/>
      <c r="G391" s="57"/>
      <c r="H391" s="57"/>
    </row>
    <row r="392" spans="2:8" ht="12.75">
      <c r="B392" s="62"/>
      <c r="C392" s="57"/>
      <c r="D392" s="57"/>
      <c r="E392" s="57"/>
      <c r="F392" s="57"/>
      <c r="G392" s="57"/>
      <c r="H392" s="57"/>
    </row>
    <row r="393" spans="2:8" ht="12.75">
      <c r="B393" s="62"/>
      <c r="C393" s="57"/>
      <c r="D393" s="57"/>
      <c r="E393" s="57"/>
      <c r="F393" s="57"/>
      <c r="G393" s="57"/>
      <c r="H393" s="57"/>
    </row>
    <row r="394" spans="2:8" ht="12.75">
      <c r="B394" s="62"/>
      <c r="C394" s="57"/>
      <c r="D394" s="57"/>
      <c r="E394" s="57"/>
      <c r="F394" s="57"/>
      <c r="G394" s="57"/>
      <c r="H394" s="57"/>
    </row>
    <row r="395" spans="2:8" ht="12.75">
      <c r="B395" s="62"/>
      <c r="C395" s="57"/>
      <c r="D395" s="57"/>
      <c r="E395" s="57"/>
      <c r="F395" s="57"/>
      <c r="G395" s="57"/>
      <c r="H395" s="57"/>
    </row>
    <row r="396" spans="2:8" ht="12.75">
      <c r="B396" s="62"/>
      <c r="C396" s="57"/>
      <c r="D396" s="57"/>
      <c r="E396" s="57"/>
      <c r="F396" s="57"/>
      <c r="G396" s="57"/>
      <c r="H396" s="57"/>
    </row>
    <row r="397" spans="2:8" ht="12.75">
      <c r="B397" s="62"/>
      <c r="C397" s="57"/>
      <c r="D397" s="57"/>
      <c r="E397" s="57"/>
      <c r="F397" s="57"/>
      <c r="G397" s="57"/>
      <c r="H397" s="57"/>
    </row>
    <row r="398" spans="2:8" ht="12.75">
      <c r="B398" s="62"/>
      <c r="C398" s="57"/>
      <c r="D398" s="57"/>
      <c r="E398" s="57"/>
      <c r="F398" s="57"/>
      <c r="G398" s="57"/>
      <c r="H398" s="57"/>
    </row>
    <row r="399" spans="2:8" ht="12.75">
      <c r="B399" s="62"/>
      <c r="C399" s="57"/>
      <c r="D399" s="57"/>
      <c r="E399" s="57"/>
      <c r="F399" s="57"/>
      <c r="G399" s="57"/>
      <c r="H399" s="57"/>
    </row>
    <row r="400" spans="2:8" ht="12.75">
      <c r="B400" s="62"/>
      <c r="C400" s="57"/>
      <c r="D400" s="57"/>
      <c r="E400" s="57"/>
      <c r="F400" s="57"/>
      <c r="G400" s="57"/>
      <c r="H400" s="57"/>
    </row>
    <row r="401" spans="2:8" ht="12.75">
      <c r="B401" s="62"/>
      <c r="C401" s="57"/>
      <c r="D401" s="57"/>
      <c r="E401" s="57"/>
      <c r="F401" s="57"/>
      <c r="G401" s="57"/>
      <c r="H401" s="57"/>
    </row>
    <row r="402" spans="2:8" ht="12.75">
      <c r="B402" s="62"/>
      <c r="C402" s="57"/>
      <c r="D402" s="57"/>
      <c r="E402" s="57"/>
      <c r="F402" s="57"/>
      <c r="G402" s="57"/>
      <c r="H402" s="57"/>
    </row>
    <row r="403" spans="2:8" ht="12.75">
      <c r="B403" s="62"/>
      <c r="C403" s="57"/>
      <c r="D403" s="57"/>
      <c r="E403" s="57"/>
      <c r="F403" s="57"/>
      <c r="G403" s="57"/>
      <c r="H403" s="57"/>
    </row>
    <row r="404" spans="2:8" ht="12.75">
      <c r="B404" s="62"/>
      <c r="C404" s="57"/>
      <c r="D404" s="57"/>
      <c r="E404" s="57"/>
      <c r="F404" s="57"/>
      <c r="G404" s="57"/>
      <c r="H404" s="57"/>
    </row>
    <row r="405" spans="2:8" ht="12.75">
      <c r="B405" s="62"/>
      <c r="C405" s="57"/>
      <c r="D405" s="57"/>
      <c r="E405" s="57"/>
      <c r="F405" s="57"/>
      <c r="G405" s="57"/>
      <c r="H405" s="57"/>
    </row>
    <row r="406" spans="2:8" ht="12.75">
      <c r="B406" s="62"/>
      <c r="C406" s="57"/>
      <c r="D406" s="57"/>
      <c r="E406" s="57"/>
      <c r="F406" s="57"/>
      <c r="G406" s="57"/>
      <c r="H406" s="57"/>
    </row>
    <row r="407" spans="2:8" ht="12.75">
      <c r="B407" s="62"/>
      <c r="C407" s="57"/>
      <c r="D407" s="57"/>
      <c r="E407" s="57"/>
      <c r="F407" s="57"/>
      <c r="G407" s="57"/>
      <c r="H407" s="57"/>
    </row>
    <row r="408" spans="2:8" ht="12.75">
      <c r="B408" s="62"/>
      <c r="C408" s="57"/>
      <c r="D408" s="57"/>
      <c r="E408" s="57"/>
      <c r="F408" s="57"/>
      <c r="G408" s="57"/>
      <c r="H408" s="57"/>
    </row>
    <row r="409" spans="2:8" ht="12.75">
      <c r="B409" s="62"/>
      <c r="C409" s="57"/>
      <c r="D409" s="57"/>
      <c r="E409" s="57"/>
      <c r="F409" s="57"/>
      <c r="G409" s="57"/>
      <c r="H409" s="57"/>
    </row>
    <row r="410" spans="2:8" ht="12.75">
      <c r="B410" s="62"/>
      <c r="C410" s="57"/>
      <c r="D410" s="57"/>
      <c r="E410" s="57"/>
      <c r="F410" s="57"/>
      <c r="G410" s="57"/>
      <c r="H410" s="57"/>
    </row>
    <row r="411" spans="2:8" ht="12.75">
      <c r="B411" s="62"/>
      <c r="C411" s="57"/>
      <c r="D411" s="57"/>
      <c r="E411" s="57"/>
      <c r="F411" s="57"/>
      <c r="G411" s="57"/>
      <c r="H411" s="57"/>
    </row>
    <row r="412" spans="2:8" ht="12.75">
      <c r="B412" s="62"/>
      <c r="C412" s="57"/>
      <c r="D412" s="57"/>
      <c r="E412" s="57"/>
      <c r="F412" s="57"/>
      <c r="G412" s="57"/>
      <c r="H412" s="57"/>
    </row>
    <row r="413" spans="2:8" ht="12.75">
      <c r="B413" s="62"/>
      <c r="C413" s="57"/>
      <c r="D413" s="57"/>
      <c r="E413" s="57"/>
      <c r="F413" s="57"/>
      <c r="G413" s="57"/>
      <c r="H413" s="57"/>
    </row>
    <row r="414" spans="2:8" ht="12.75">
      <c r="B414" s="62"/>
      <c r="C414" s="57"/>
      <c r="D414" s="57"/>
      <c r="E414" s="57"/>
      <c r="F414" s="57"/>
      <c r="G414" s="57"/>
      <c r="H414" s="57"/>
    </row>
    <row r="415" spans="2:8" ht="12.75">
      <c r="B415" s="62"/>
      <c r="C415" s="57"/>
      <c r="D415" s="57"/>
      <c r="E415" s="57"/>
      <c r="F415" s="57"/>
      <c r="G415" s="57"/>
      <c r="H415" s="57"/>
    </row>
    <row r="416" spans="2:8" ht="12.75">
      <c r="B416" s="62"/>
      <c r="C416" s="57"/>
      <c r="D416" s="57"/>
      <c r="E416" s="57"/>
      <c r="F416" s="57"/>
      <c r="G416" s="57"/>
      <c r="H416" s="57"/>
    </row>
    <row r="417" spans="2:8" ht="12.75">
      <c r="B417" s="62"/>
      <c r="C417" s="57"/>
      <c r="D417" s="57"/>
      <c r="E417" s="57"/>
      <c r="F417" s="57"/>
      <c r="G417" s="57"/>
      <c r="H417" s="57"/>
    </row>
    <row r="418" spans="2:8" ht="12.75">
      <c r="B418" s="62"/>
      <c r="C418" s="57"/>
      <c r="D418" s="57"/>
      <c r="E418" s="57"/>
      <c r="F418" s="57"/>
      <c r="G418" s="57"/>
      <c r="H418" s="57"/>
    </row>
    <row r="419" spans="2:8" ht="12.75">
      <c r="B419" s="62"/>
      <c r="C419" s="57"/>
      <c r="D419" s="57"/>
      <c r="E419" s="57"/>
      <c r="F419" s="57"/>
      <c r="G419" s="57"/>
      <c r="H419" s="57"/>
    </row>
    <row r="420" spans="2:8" ht="12.75">
      <c r="B420" s="62"/>
      <c r="C420" s="57"/>
      <c r="D420" s="57"/>
      <c r="E420" s="57"/>
      <c r="F420" s="57"/>
      <c r="G420" s="57"/>
      <c r="H420" s="57"/>
    </row>
    <row r="421" spans="2:8" ht="12.75">
      <c r="B421" s="62"/>
      <c r="C421" s="57"/>
      <c r="D421" s="57"/>
      <c r="E421" s="57"/>
      <c r="F421" s="57"/>
      <c r="G421" s="57"/>
      <c r="H421" s="57"/>
    </row>
    <row r="422" spans="2:8" ht="12.75">
      <c r="B422" s="62"/>
      <c r="C422" s="57"/>
      <c r="D422" s="57"/>
      <c r="E422" s="57"/>
      <c r="F422" s="57"/>
      <c r="G422" s="57"/>
      <c r="H422" s="57"/>
    </row>
    <row r="423" spans="2:8" ht="12.75">
      <c r="B423" s="62"/>
      <c r="C423" s="57"/>
      <c r="D423" s="57"/>
      <c r="E423" s="57"/>
      <c r="F423" s="57"/>
      <c r="G423" s="57"/>
      <c r="H423" s="57"/>
    </row>
    <row r="424" spans="2:8" ht="12.75">
      <c r="B424" s="62"/>
      <c r="C424" s="57"/>
      <c r="D424" s="57"/>
      <c r="E424" s="57"/>
      <c r="F424" s="57"/>
      <c r="G424" s="57"/>
      <c r="H424" s="57"/>
    </row>
    <row r="425" spans="2:8" ht="12.75">
      <c r="B425" s="62"/>
      <c r="C425" s="57"/>
      <c r="D425" s="57"/>
      <c r="E425" s="57"/>
      <c r="F425" s="57"/>
      <c r="G425" s="57"/>
      <c r="H425" s="57"/>
    </row>
    <row r="426" spans="2:8" ht="12.75">
      <c r="B426" s="62"/>
      <c r="C426" s="57"/>
      <c r="D426" s="57"/>
      <c r="E426" s="57"/>
      <c r="F426" s="57"/>
      <c r="G426" s="57"/>
      <c r="H426" s="57"/>
    </row>
    <row r="427" spans="2:8" ht="12.75">
      <c r="B427" s="62"/>
      <c r="C427" s="57"/>
      <c r="D427" s="57"/>
      <c r="E427" s="57"/>
      <c r="F427" s="57"/>
      <c r="G427" s="57"/>
      <c r="H427" s="57"/>
    </row>
    <row r="428" spans="2:8" ht="12.75">
      <c r="B428" s="62"/>
      <c r="C428" s="57"/>
      <c r="D428" s="57"/>
      <c r="E428" s="57"/>
      <c r="F428" s="57"/>
      <c r="G428" s="57"/>
      <c r="H428" s="57"/>
    </row>
    <row r="429" spans="2:8" ht="12.75">
      <c r="B429" s="62"/>
      <c r="C429" s="57"/>
      <c r="D429" s="57"/>
      <c r="E429" s="57"/>
      <c r="F429" s="57"/>
      <c r="G429" s="57"/>
      <c r="H429" s="57"/>
    </row>
    <row r="430" spans="2:8" ht="12.75">
      <c r="B430" s="62"/>
      <c r="C430" s="57"/>
      <c r="D430" s="57"/>
      <c r="E430" s="57"/>
      <c r="F430" s="57"/>
      <c r="G430" s="57"/>
      <c r="H430" s="57"/>
    </row>
    <row r="431" spans="2:8" ht="12.75">
      <c r="B431" s="62"/>
      <c r="C431" s="57"/>
      <c r="D431" s="57"/>
      <c r="E431" s="57"/>
      <c r="F431" s="57"/>
      <c r="G431" s="57"/>
      <c r="H431" s="57"/>
    </row>
    <row r="432" spans="2:8" ht="12.75">
      <c r="B432" s="62"/>
      <c r="C432" s="57"/>
      <c r="D432" s="57"/>
      <c r="E432" s="57"/>
      <c r="F432" s="57"/>
      <c r="G432" s="57"/>
      <c r="H432" s="57"/>
    </row>
    <row r="433" spans="2:8" ht="12.75">
      <c r="B433" s="62"/>
      <c r="C433" s="57"/>
      <c r="D433" s="57"/>
      <c r="E433" s="57"/>
      <c r="F433" s="57"/>
      <c r="G433" s="57"/>
      <c r="H433" s="57"/>
    </row>
    <row r="434" spans="2:8" ht="12.75">
      <c r="B434" s="57"/>
      <c r="C434" s="57"/>
      <c r="D434" s="57"/>
      <c r="E434" s="57"/>
      <c r="F434" s="57"/>
      <c r="G434" s="57"/>
      <c r="H434" s="57"/>
    </row>
    <row r="435" spans="2:8" ht="12.75">
      <c r="B435" s="57"/>
      <c r="C435" s="57"/>
      <c r="D435" s="57"/>
      <c r="E435" s="57"/>
      <c r="F435" s="57"/>
      <c r="G435" s="57"/>
      <c r="H435" s="57"/>
    </row>
    <row r="436" spans="2:8" ht="12.75">
      <c r="B436" s="57"/>
      <c r="C436" s="57"/>
      <c r="D436" s="57"/>
      <c r="E436" s="57"/>
      <c r="F436" s="57"/>
      <c r="G436" s="57"/>
      <c r="H436" s="57"/>
    </row>
    <row r="437" spans="2:8" ht="12.75">
      <c r="B437" s="57"/>
      <c r="C437" s="57"/>
      <c r="D437" s="57"/>
      <c r="E437" s="57"/>
      <c r="F437" s="57"/>
      <c r="G437" s="57"/>
      <c r="H437" s="57"/>
    </row>
    <row r="438" spans="2:8" ht="12.75">
      <c r="B438" s="57"/>
      <c r="C438" s="57"/>
      <c r="D438" s="57"/>
      <c r="E438" s="57"/>
      <c r="F438" s="57"/>
      <c r="G438" s="57"/>
      <c r="H438" s="57"/>
    </row>
    <row r="439" spans="2:8" ht="12.75">
      <c r="B439" s="57"/>
      <c r="C439" s="57"/>
      <c r="D439" s="57"/>
      <c r="E439" s="57"/>
      <c r="F439" s="57"/>
      <c r="G439" s="57"/>
      <c r="H439" s="57"/>
    </row>
    <row r="440" spans="2:8" ht="12.75">
      <c r="B440" s="57"/>
      <c r="C440" s="57"/>
      <c r="D440" s="57"/>
      <c r="E440" s="57"/>
      <c r="F440" s="57"/>
      <c r="G440" s="57"/>
      <c r="H440" s="57"/>
    </row>
    <row r="441" spans="2:8" ht="12.75">
      <c r="B441" s="57"/>
      <c r="C441" s="57"/>
      <c r="D441" s="57"/>
      <c r="E441" s="57"/>
      <c r="F441" s="57"/>
      <c r="G441" s="57"/>
      <c r="H441" s="57"/>
    </row>
    <row r="442" spans="2:8" ht="12.75">
      <c r="B442" s="57"/>
      <c r="C442" s="57"/>
      <c r="D442" s="57"/>
      <c r="E442" s="57"/>
      <c r="F442" s="57"/>
      <c r="G442" s="57"/>
      <c r="H442" s="57"/>
    </row>
    <row r="443" spans="2:8" ht="12.75">
      <c r="B443" s="57"/>
      <c r="C443" s="57"/>
      <c r="D443" s="57"/>
      <c r="E443" s="57"/>
      <c r="F443" s="57"/>
      <c r="G443" s="57"/>
      <c r="H443" s="57"/>
    </row>
    <row r="444" spans="2:8" ht="12.75">
      <c r="B444" s="57"/>
      <c r="C444" s="57"/>
      <c r="D444" s="57"/>
      <c r="E444" s="57"/>
      <c r="F444" s="57"/>
      <c r="G444" s="57"/>
      <c r="H444" s="57"/>
    </row>
    <row r="445" spans="2:8" ht="12.75">
      <c r="B445" s="57"/>
      <c r="C445" s="57"/>
      <c r="D445" s="57"/>
      <c r="E445" s="57"/>
      <c r="F445" s="57"/>
      <c r="G445" s="57"/>
      <c r="H445" s="57"/>
    </row>
    <row r="446" spans="2:8" ht="12.75">
      <c r="B446" s="57"/>
      <c r="C446" s="57"/>
      <c r="D446" s="57"/>
      <c r="E446" s="57"/>
      <c r="F446" s="57"/>
      <c r="G446" s="57"/>
      <c r="H446" s="57"/>
    </row>
    <row r="447" spans="2:8" ht="12.75">
      <c r="B447" s="57"/>
      <c r="C447" s="57"/>
      <c r="D447" s="57"/>
      <c r="E447" s="57"/>
      <c r="F447" s="57"/>
      <c r="G447" s="57"/>
      <c r="H447" s="57"/>
    </row>
    <row r="448" spans="2:8" ht="12.75">
      <c r="B448" s="57"/>
      <c r="C448" s="57"/>
      <c r="D448" s="57"/>
      <c r="E448" s="57"/>
      <c r="F448" s="57"/>
      <c r="G448" s="57"/>
      <c r="H448" s="57"/>
    </row>
    <row r="449" spans="2:8" ht="12.75">
      <c r="B449" s="57"/>
      <c r="C449" s="57"/>
      <c r="D449" s="57"/>
      <c r="E449" s="57"/>
      <c r="F449" s="57"/>
      <c r="G449" s="57"/>
      <c r="H449" s="57"/>
    </row>
    <row r="450" spans="2:8" ht="12.75">
      <c r="B450" s="57"/>
      <c r="C450" s="57"/>
      <c r="D450" s="57"/>
      <c r="E450" s="57"/>
      <c r="F450" s="57"/>
      <c r="G450" s="57"/>
      <c r="H450" s="57"/>
    </row>
    <row r="451" spans="2:8" ht="12.75">
      <c r="B451" s="57"/>
      <c r="C451" s="57"/>
      <c r="D451" s="57"/>
      <c r="E451" s="57"/>
      <c r="F451" s="57"/>
      <c r="G451" s="57"/>
      <c r="H451" s="57"/>
    </row>
    <row r="452" spans="2:8" ht="12.75">
      <c r="B452" s="57"/>
      <c r="C452" s="57"/>
      <c r="D452" s="57"/>
      <c r="E452" s="57"/>
      <c r="F452" s="57"/>
      <c r="G452" s="57"/>
      <c r="H452" s="57"/>
    </row>
    <row r="453" spans="2:8" ht="12.75">
      <c r="B453" s="57"/>
      <c r="C453" s="57"/>
      <c r="D453" s="57"/>
      <c r="E453" s="57"/>
      <c r="F453" s="57"/>
      <c r="G453" s="57"/>
      <c r="H453" s="57"/>
    </row>
    <row r="454" spans="2:8" ht="12.75">
      <c r="B454" s="57"/>
      <c r="C454" s="57"/>
      <c r="D454" s="57"/>
      <c r="E454" s="57"/>
      <c r="F454" s="57"/>
      <c r="G454" s="57"/>
      <c r="H454" s="57"/>
    </row>
    <row r="455" spans="2:8" ht="12.75">
      <c r="B455" s="57"/>
      <c r="C455" s="57"/>
      <c r="D455" s="57"/>
      <c r="E455" s="57"/>
      <c r="F455" s="57"/>
      <c r="G455" s="57"/>
      <c r="H455" s="57"/>
    </row>
    <row r="456" spans="2:8" ht="12.75">
      <c r="B456" s="57"/>
      <c r="C456" s="57"/>
      <c r="D456" s="57"/>
      <c r="E456" s="57"/>
      <c r="F456" s="57"/>
      <c r="G456" s="57"/>
      <c r="H456" s="57"/>
    </row>
    <row r="457" spans="2:8" ht="12.75">
      <c r="B457" s="57"/>
      <c r="C457" s="57"/>
      <c r="D457" s="57"/>
      <c r="E457" s="57"/>
      <c r="F457" s="57"/>
      <c r="G457" s="57"/>
      <c r="H457" s="57"/>
    </row>
    <row r="458" spans="2:8" ht="12.75">
      <c r="B458" s="57"/>
      <c r="C458" s="57"/>
      <c r="D458" s="57"/>
      <c r="E458" s="57"/>
      <c r="F458" s="57"/>
      <c r="G458" s="57"/>
      <c r="H458" s="57"/>
    </row>
    <row r="459" spans="4:8" ht="12.75">
      <c r="D459" s="57"/>
      <c r="E459" s="57"/>
      <c r="F459" s="57"/>
      <c r="G459" s="57"/>
      <c r="H459" s="57"/>
    </row>
    <row r="460" spans="4:8" ht="12.75">
      <c r="D460" s="57"/>
      <c r="E460" s="57"/>
      <c r="F460" s="57"/>
      <c r="G460" s="57"/>
      <c r="H460" s="57"/>
    </row>
    <row r="461" spans="4:8" ht="12.75">
      <c r="D461" s="57"/>
      <c r="E461" s="57"/>
      <c r="F461" s="57"/>
      <c r="G461" s="57"/>
      <c r="H461" s="57"/>
    </row>
    <row r="462" spans="4:8" ht="12.75">
      <c r="D462" s="57"/>
      <c r="E462" s="57"/>
      <c r="F462" s="57"/>
      <c r="G462" s="57"/>
      <c r="H462" s="57"/>
    </row>
    <row r="463" spans="4:8" ht="12.75">
      <c r="D463" s="57"/>
      <c r="E463" s="57"/>
      <c r="F463" s="57"/>
      <c r="G463" s="57"/>
      <c r="H463" s="57"/>
    </row>
    <row r="464" spans="4:8" ht="12.75">
      <c r="D464" s="57"/>
      <c r="E464" s="57"/>
      <c r="F464" s="57"/>
      <c r="G464" s="57"/>
      <c r="H464" s="57"/>
    </row>
    <row r="465" spans="4:8" ht="12.75">
      <c r="D465" s="57"/>
      <c r="E465" s="57"/>
      <c r="F465" s="57"/>
      <c r="G465" s="57"/>
      <c r="H465" s="57"/>
    </row>
    <row r="466" spans="4:8" ht="12.75">
      <c r="D466" s="57"/>
      <c r="E466" s="57"/>
      <c r="F466" s="57"/>
      <c r="G466" s="57"/>
      <c r="H466" s="57"/>
    </row>
    <row r="467" spans="4:8" ht="12.75">
      <c r="D467" s="57"/>
      <c r="E467" s="57"/>
      <c r="F467" s="57"/>
      <c r="G467" s="57"/>
      <c r="H467" s="57"/>
    </row>
    <row r="468" spans="4:8" ht="12.75">
      <c r="D468" s="57"/>
      <c r="E468" s="57"/>
      <c r="F468" s="57"/>
      <c r="G468" s="57"/>
      <c r="H468" s="57"/>
    </row>
    <row r="469" spans="4:8" ht="12.75">
      <c r="D469" s="57"/>
      <c r="E469" s="57"/>
      <c r="F469" s="57"/>
      <c r="G469" s="57"/>
      <c r="H469" s="57"/>
    </row>
    <row r="470" spans="4:8" ht="12.75">
      <c r="D470" s="57"/>
      <c r="E470" s="57"/>
      <c r="F470" s="57"/>
      <c r="G470" s="57"/>
      <c r="H470" s="57"/>
    </row>
    <row r="471" spans="4:8" ht="12.75">
      <c r="D471" s="57"/>
      <c r="E471" s="57"/>
      <c r="F471" s="57"/>
      <c r="G471" s="57"/>
      <c r="H471" s="57"/>
    </row>
    <row r="472" spans="4:8" ht="12.75">
      <c r="D472" s="57"/>
      <c r="E472" s="57"/>
      <c r="F472" s="57"/>
      <c r="G472" s="57"/>
      <c r="H472" s="57"/>
    </row>
    <row r="473" spans="4:8" ht="12.75">
      <c r="D473" s="57"/>
      <c r="E473" s="57"/>
      <c r="F473" s="57"/>
      <c r="G473" s="57"/>
      <c r="H473" s="57"/>
    </row>
    <row r="474" spans="4:8" ht="12.75">
      <c r="D474" s="57"/>
      <c r="E474" s="57"/>
      <c r="F474" s="57"/>
      <c r="G474" s="57"/>
      <c r="H474" s="57"/>
    </row>
    <row r="475" spans="4:8" ht="12.75">
      <c r="D475" s="57"/>
      <c r="E475" s="57"/>
      <c r="F475" s="57"/>
      <c r="G475" s="57"/>
      <c r="H475" s="57"/>
    </row>
    <row r="476" spans="4:8" ht="12.75">
      <c r="D476" s="57"/>
      <c r="E476" s="57"/>
      <c r="F476" s="57"/>
      <c r="G476" s="57"/>
      <c r="H476" s="57"/>
    </row>
    <row r="477" spans="4:8" ht="12.75">
      <c r="D477" s="57"/>
      <c r="E477" s="57"/>
      <c r="F477" s="57"/>
      <c r="G477" s="57"/>
      <c r="H477" s="57"/>
    </row>
    <row r="478" spans="4:8" ht="12.75">
      <c r="D478" s="57"/>
      <c r="E478" s="57"/>
      <c r="F478" s="57"/>
      <c r="G478" s="57"/>
      <c r="H478" s="57"/>
    </row>
    <row r="479" spans="4:8" ht="12.75">
      <c r="D479" s="57"/>
      <c r="E479" s="57"/>
      <c r="F479" s="57"/>
      <c r="G479" s="57"/>
      <c r="H479" s="57"/>
    </row>
    <row r="480" spans="4:8" ht="12.75">
      <c r="D480" s="57"/>
      <c r="E480" s="57"/>
      <c r="F480" s="57"/>
      <c r="G480" s="57"/>
      <c r="H480" s="57"/>
    </row>
    <row r="481" spans="4:8" ht="12.75">
      <c r="D481" s="57"/>
      <c r="E481" s="57"/>
      <c r="F481" s="57"/>
      <c r="G481" s="57"/>
      <c r="H481" s="57"/>
    </row>
    <row r="482" spans="4:8" ht="12.75">
      <c r="D482" s="57"/>
      <c r="E482" s="57"/>
      <c r="F482" s="57"/>
      <c r="G482" s="57"/>
      <c r="H482" s="57"/>
    </row>
    <row r="483" spans="4:8" ht="12.75">
      <c r="D483" s="57"/>
      <c r="E483" s="57"/>
      <c r="F483" s="57"/>
      <c r="G483" s="57"/>
      <c r="H483" s="57"/>
    </row>
    <row r="484" spans="4:8" ht="12.75">
      <c r="D484" s="57"/>
      <c r="E484" s="57"/>
      <c r="F484" s="57"/>
      <c r="G484" s="57"/>
      <c r="H484" s="57"/>
    </row>
    <row r="485" spans="4:8" ht="12.75">
      <c r="D485" s="57"/>
      <c r="E485" s="57"/>
      <c r="F485" s="57"/>
      <c r="G485" s="57"/>
      <c r="H485" s="57"/>
    </row>
    <row r="486" spans="4:8" ht="12.75">
      <c r="D486" s="57"/>
      <c r="E486" s="57"/>
      <c r="F486" s="57"/>
      <c r="G486" s="57"/>
      <c r="H486" s="57"/>
    </row>
    <row r="487" spans="4:8" ht="12.75">
      <c r="D487" s="57"/>
      <c r="E487" s="57"/>
      <c r="F487" s="57"/>
      <c r="G487" s="57"/>
      <c r="H487" s="57"/>
    </row>
    <row r="488" spans="4:8" ht="12.75">
      <c r="D488" s="57"/>
      <c r="E488" s="57"/>
      <c r="F488" s="57"/>
      <c r="G488" s="57"/>
      <c r="H488" s="57"/>
    </row>
    <row r="489" spans="4:8" ht="12.75">
      <c r="D489" s="57"/>
      <c r="E489" s="57"/>
      <c r="F489" s="57"/>
      <c r="G489" s="57"/>
      <c r="H489" s="57"/>
    </row>
    <row r="490" spans="4:8" ht="12.75">
      <c r="D490" s="57"/>
      <c r="E490" s="57"/>
      <c r="F490" s="57"/>
      <c r="G490" s="57"/>
      <c r="H490" s="57"/>
    </row>
    <row r="491" spans="4:8" ht="12.75">
      <c r="D491" s="57"/>
      <c r="E491" s="57"/>
      <c r="F491" s="57"/>
      <c r="G491" s="57"/>
      <c r="H491" s="57"/>
    </row>
    <row r="492" spans="4:8" ht="12.75">
      <c r="D492" s="57"/>
      <c r="E492" s="57"/>
      <c r="F492" s="57"/>
      <c r="G492" s="57"/>
      <c r="H492" s="57"/>
    </row>
    <row r="493" spans="4:8" ht="12.75">
      <c r="D493" s="57"/>
      <c r="E493" s="57"/>
      <c r="F493" s="57"/>
      <c r="G493" s="57"/>
      <c r="H493" s="57"/>
    </row>
    <row r="494" spans="4:8" ht="12.75">
      <c r="D494" s="57"/>
      <c r="E494" s="57"/>
      <c r="F494" s="57"/>
      <c r="G494" s="57"/>
      <c r="H494" s="57"/>
    </row>
    <row r="495" spans="4:8" ht="12.75">
      <c r="D495" s="57"/>
      <c r="E495" s="57"/>
      <c r="F495" s="57"/>
      <c r="G495" s="57"/>
      <c r="H495" s="57"/>
    </row>
    <row r="496" spans="4:8" ht="12.75">
      <c r="D496" s="57"/>
      <c r="E496" s="57"/>
      <c r="F496" s="57"/>
      <c r="G496" s="57"/>
      <c r="H496" s="57"/>
    </row>
    <row r="497" spans="4:8" ht="12.75">
      <c r="D497" s="57"/>
      <c r="E497" s="57"/>
      <c r="F497" s="57"/>
      <c r="G497" s="57"/>
      <c r="H497" s="57"/>
    </row>
    <row r="498" spans="4:8" ht="12.75">
      <c r="D498" s="57"/>
      <c r="E498" s="57"/>
      <c r="F498" s="57"/>
      <c r="G498" s="57"/>
      <c r="H498" s="57"/>
    </row>
    <row r="499" spans="4:8" ht="12.75">
      <c r="D499" s="57"/>
      <c r="E499" s="57"/>
      <c r="F499" s="57"/>
      <c r="G499" s="57"/>
      <c r="H499" s="57"/>
    </row>
    <row r="500" spans="4:8" ht="12.75">
      <c r="D500" s="57"/>
      <c r="E500" s="57"/>
      <c r="F500" s="57"/>
      <c r="G500" s="57"/>
      <c r="H500" s="57"/>
    </row>
    <row r="501" spans="4:8" ht="12.75">
      <c r="D501" s="57"/>
      <c r="E501" s="57"/>
      <c r="F501" s="57"/>
      <c r="G501" s="57"/>
      <c r="H501" s="57"/>
    </row>
    <row r="502" spans="4:8" ht="12.75">
      <c r="D502" s="57"/>
      <c r="E502" s="57"/>
      <c r="F502" s="57"/>
      <c r="G502" s="57"/>
      <c r="H502" s="57"/>
    </row>
    <row r="503" spans="4:8" ht="12.75">
      <c r="D503" s="57"/>
      <c r="E503" s="57"/>
      <c r="F503" s="57"/>
      <c r="G503" s="57"/>
      <c r="H503" s="57"/>
    </row>
    <row r="504" spans="4:8" ht="12.75">
      <c r="D504" s="57"/>
      <c r="E504" s="57"/>
      <c r="F504" s="57"/>
      <c r="G504" s="57"/>
      <c r="H504" s="57"/>
    </row>
    <row r="505" spans="4:8" ht="12.75">
      <c r="D505" s="57"/>
      <c r="E505" s="57"/>
      <c r="F505" s="57"/>
      <c r="G505" s="57"/>
      <c r="H505" s="57"/>
    </row>
  </sheetData>
  <mergeCells count="1">
    <mergeCell ref="A49:B49"/>
  </mergeCells>
  <printOptions gridLines="1" horizontalCentered="1"/>
  <pageMargins left="0.3937007874015748" right="0.3937007874015748" top="0.78" bottom="0.6299212598425197" header="0.5118110236220472" footer="0.3937007874015748"/>
  <pageSetup horizontalDpi="600" verticalDpi="600" orientation="landscape" paperSize="9" scale="95" r:id="rId1"/>
  <headerFooter alignWithMargins="0">
    <oddHeader>&amp;C&amp;"Arial CE,Pogrubiony"&amp;11Wykonanie dochodów budżetu powiatu Opole w 2005 roku&amp;R&amp;9Załącznik Nr 1b&amp;8
</oddHeader>
    <oddFooter>&amp;C&amp;P</oddFooter>
  </headerFooter>
  <ignoredErrors>
    <ignoredError sqref="H43:H49 H3:H23 H27:H30 H32 H36:H40 H34" evalError="1"/>
    <ignoredError sqref="B10 B18:B19 B34 B43 B3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85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143" bestFit="1" customWidth="1"/>
    <col min="2" max="2" width="62.125" style="142" customWidth="1"/>
    <col min="3" max="3" width="6.375" style="142" customWidth="1"/>
    <col min="4" max="6" width="18.875" style="141" customWidth="1"/>
    <col min="7" max="8" width="13.375" style="141" customWidth="1"/>
    <col min="9" max="9" width="13.75390625" style="142" bestFit="1" customWidth="1"/>
    <col min="10" max="16384" width="9.125" style="142" customWidth="1"/>
  </cols>
  <sheetData>
    <row r="1" spans="1:8" s="102" customFormat="1" ht="57.75" customHeight="1">
      <c r="A1" s="42" t="s">
        <v>42</v>
      </c>
      <c r="B1" s="42" t="s">
        <v>465</v>
      </c>
      <c r="C1" s="80" t="s">
        <v>466</v>
      </c>
      <c r="D1" s="81" t="s">
        <v>350</v>
      </c>
      <c r="E1" s="82" t="s">
        <v>237</v>
      </c>
      <c r="F1" s="83" t="s">
        <v>238</v>
      </c>
      <c r="G1" s="84" t="s">
        <v>287</v>
      </c>
      <c r="H1" s="81" t="s">
        <v>349</v>
      </c>
    </row>
    <row r="2" spans="1:8" s="103" customFormat="1" ht="11.25">
      <c r="A2" s="85">
        <v>1</v>
      </c>
      <c r="B2" s="85">
        <v>2</v>
      </c>
      <c r="C2" s="85">
        <v>3</v>
      </c>
      <c r="D2" s="85">
        <v>4</v>
      </c>
      <c r="E2" s="86">
        <v>5</v>
      </c>
      <c r="F2" s="87">
        <v>6</v>
      </c>
      <c r="G2" s="88">
        <v>7</v>
      </c>
      <c r="H2" s="85">
        <v>8</v>
      </c>
    </row>
    <row r="3" spans="1:8" s="109" customFormat="1" ht="24" customHeight="1">
      <c r="A3" s="104" t="s">
        <v>467</v>
      </c>
      <c r="B3" s="105" t="s">
        <v>468</v>
      </c>
      <c r="C3" s="106"/>
      <c r="D3" s="99">
        <f>D31+D36</f>
        <v>439788145</v>
      </c>
      <c r="E3" s="198">
        <f>E31+E36</f>
        <v>363783025</v>
      </c>
      <c r="F3" s="195">
        <f>F31+F36</f>
        <v>375712556</v>
      </c>
      <c r="G3" s="107">
        <f>F3/E3</f>
        <v>1.0327929842245938</v>
      </c>
      <c r="H3" s="108">
        <f>F3/$F$3</f>
        <v>1</v>
      </c>
    </row>
    <row r="4" spans="1:8" s="102" customFormat="1" ht="12.75">
      <c r="A4" s="110"/>
      <c r="B4" s="111"/>
      <c r="C4" s="112"/>
      <c r="D4" s="3"/>
      <c r="E4" s="199"/>
      <c r="F4" s="201"/>
      <c r="G4" s="113"/>
      <c r="H4" s="114"/>
    </row>
    <row r="5" spans="1:9" s="109" customFormat="1" ht="24" customHeight="1">
      <c r="A5" s="115" t="s">
        <v>469</v>
      </c>
      <c r="B5" s="116" t="s">
        <v>470</v>
      </c>
      <c r="C5" s="117"/>
      <c r="D5" s="93">
        <f>SUM(D6:D19)</f>
        <v>161597708</v>
      </c>
      <c r="E5" s="200">
        <f>SUM(E6:E19)</f>
        <v>162192216</v>
      </c>
      <c r="F5" s="202">
        <f>SUM(F6:F19)</f>
        <v>171194832</v>
      </c>
      <c r="G5" s="118">
        <f aca="true" t="shared" si="0" ref="G5:G43">F5/E5</f>
        <v>1.0555058449907362</v>
      </c>
      <c r="H5" s="119">
        <f aca="true" t="shared" si="1" ref="H5:H36">F5/$F$3</f>
        <v>0.4556537418462001</v>
      </c>
      <c r="I5" s="120"/>
    </row>
    <row r="6" spans="1:10" s="102" customFormat="1" ht="15" customHeight="1">
      <c r="A6" s="89">
        <v>1</v>
      </c>
      <c r="B6" s="90" t="s">
        <v>471</v>
      </c>
      <c r="C6" s="91" t="s">
        <v>368</v>
      </c>
      <c r="D6" s="92">
        <v>54000000</v>
      </c>
      <c r="E6" s="199">
        <v>54000000</v>
      </c>
      <c r="F6" s="201">
        <v>53014489</v>
      </c>
      <c r="G6" s="113">
        <f t="shared" si="0"/>
        <v>0.9817497962962963</v>
      </c>
      <c r="H6" s="114">
        <f t="shared" si="1"/>
        <v>0.14110385227583397</v>
      </c>
      <c r="I6" s="120"/>
      <c r="J6" s="218"/>
    </row>
    <row r="7" spans="1:9" s="102" customFormat="1" ht="15" customHeight="1">
      <c r="A7" s="89">
        <v>2</v>
      </c>
      <c r="B7" s="90" t="s">
        <v>441</v>
      </c>
      <c r="C7" s="91" t="s">
        <v>369</v>
      </c>
      <c r="D7" s="92">
        <v>250000</v>
      </c>
      <c r="E7" s="199">
        <v>250000</v>
      </c>
      <c r="F7" s="201">
        <v>271702</v>
      </c>
      <c r="G7" s="113">
        <f t="shared" si="0"/>
        <v>1.086808</v>
      </c>
      <c r="H7" s="114">
        <f t="shared" si="1"/>
        <v>0.0007231645460366249</v>
      </c>
      <c r="I7" s="120"/>
    </row>
    <row r="8" spans="1:9" s="102" customFormat="1" ht="15" customHeight="1">
      <c r="A8" s="89">
        <v>3</v>
      </c>
      <c r="B8" s="90" t="s">
        <v>442</v>
      </c>
      <c r="C8" s="91" t="s">
        <v>370</v>
      </c>
      <c r="D8" s="92">
        <v>6500</v>
      </c>
      <c r="E8" s="199">
        <v>6500</v>
      </c>
      <c r="F8" s="201">
        <v>7209</v>
      </c>
      <c r="G8" s="113">
        <f t="shared" si="0"/>
        <v>1.109076923076923</v>
      </c>
      <c r="H8" s="114">
        <f t="shared" si="1"/>
        <v>1.918754080712703E-05</v>
      </c>
      <c r="I8" s="120"/>
    </row>
    <row r="9" spans="1:9" s="102" customFormat="1" ht="15" customHeight="1">
      <c r="A9" s="89">
        <v>4</v>
      </c>
      <c r="B9" s="90" t="s">
        <v>472</v>
      </c>
      <c r="C9" s="91" t="s">
        <v>375</v>
      </c>
      <c r="D9" s="92">
        <v>4000000</v>
      </c>
      <c r="E9" s="199">
        <v>4000000</v>
      </c>
      <c r="F9" s="201">
        <v>4319831</v>
      </c>
      <c r="G9" s="113">
        <f t="shared" si="0"/>
        <v>1.07995775</v>
      </c>
      <c r="H9" s="114">
        <f t="shared" si="1"/>
        <v>0.011497701982576276</v>
      </c>
      <c r="I9" s="120"/>
    </row>
    <row r="10" spans="1:9" s="102" customFormat="1" ht="15" customHeight="1">
      <c r="A10" s="89">
        <v>5</v>
      </c>
      <c r="B10" s="90" t="s">
        <v>473</v>
      </c>
      <c r="C10" s="91" t="s">
        <v>372</v>
      </c>
      <c r="D10" s="92">
        <v>350000</v>
      </c>
      <c r="E10" s="199">
        <v>350000</v>
      </c>
      <c r="F10" s="201">
        <v>334949</v>
      </c>
      <c r="G10" s="113">
        <f t="shared" si="0"/>
        <v>0.9569971428571429</v>
      </c>
      <c r="H10" s="114">
        <f t="shared" si="1"/>
        <v>0.0008915033438488545</v>
      </c>
      <c r="I10" s="120"/>
    </row>
    <row r="11" spans="1:9" s="102" customFormat="1" ht="15" customHeight="1">
      <c r="A11" s="89">
        <v>6</v>
      </c>
      <c r="B11" s="90" t="s">
        <v>443</v>
      </c>
      <c r="C11" s="91" t="s">
        <v>371</v>
      </c>
      <c r="D11" s="92">
        <v>2500000</v>
      </c>
      <c r="E11" s="199">
        <v>2500000</v>
      </c>
      <c r="F11" s="201">
        <v>2224981</v>
      </c>
      <c r="G11" s="113">
        <f t="shared" si="0"/>
        <v>0.8899924</v>
      </c>
      <c r="H11" s="114">
        <f t="shared" si="1"/>
        <v>0.005922029925451839</v>
      </c>
      <c r="I11" s="120"/>
    </row>
    <row r="12" spans="1:9" s="102" customFormat="1" ht="15" customHeight="1">
      <c r="A12" s="89">
        <v>7</v>
      </c>
      <c r="B12" s="90" t="s">
        <v>444</v>
      </c>
      <c r="C12" s="91" t="s">
        <v>373</v>
      </c>
      <c r="D12" s="92">
        <v>700000</v>
      </c>
      <c r="E12" s="199">
        <v>700000</v>
      </c>
      <c r="F12" s="201">
        <v>1105611</v>
      </c>
      <c r="G12" s="113">
        <f t="shared" si="0"/>
        <v>1.5794442857142856</v>
      </c>
      <c r="H12" s="114">
        <f t="shared" si="1"/>
        <v>0.002942704422154047</v>
      </c>
      <c r="I12" s="120"/>
    </row>
    <row r="13" spans="1:9" s="102" customFormat="1" ht="15" customHeight="1">
      <c r="A13" s="89">
        <v>8</v>
      </c>
      <c r="B13" s="90" t="s">
        <v>445</v>
      </c>
      <c r="C13" s="91" t="s">
        <v>374</v>
      </c>
      <c r="D13" s="92">
        <v>17000</v>
      </c>
      <c r="E13" s="199">
        <v>17000</v>
      </c>
      <c r="F13" s="201">
        <v>17618</v>
      </c>
      <c r="G13" s="113">
        <f t="shared" si="0"/>
        <v>1.0363529411764707</v>
      </c>
      <c r="H13" s="114">
        <f t="shared" si="1"/>
        <v>4.689223109168595E-05</v>
      </c>
      <c r="I13" s="120"/>
    </row>
    <row r="14" spans="1:9" s="102" customFormat="1" ht="15" customHeight="1">
      <c r="A14" s="89">
        <v>9</v>
      </c>
      <c r="B14" s="90" t="s">
        <v>40</v>
      </c>
      <c r="C14" s="91" t="s">
        <v>378</v>
      </c>
      <c r="D14" s="92">
        <v>2600000</v>
      </c>
      <c r="E14" s="199">
        <v>2600000</v>
      </c>
      <c r="F14" s="201">
        <v>4794073</v>
      </c>
      <c r="G14" s="113">
        <f t="shared" si="0"/>
        <v>1.8438742307692308</v>
      </c>
      <c r="H14" s="114">
        <f t="shared" si="1"/>
        <v>0.012759948858350105</v>
      </c>
      <c r="I14" s="120"/>
    </row>
    <row r="15" spans="1:9" s="102" customFormat="1" ht="15" customHeight="1">
      <c r="A15" s="89">
        <v>10</v>
      </c>
      <c r="B15" s="90" t="s">
        <v>474</v>
      </c>
      <c r="C15" s="91" t="s">
        <v>367</v>
      </c>
      <c r="D15" s="92">
        <v>7000000</v>
      </c>
      <c r="E15" s="199">
        <v>7000000</v>
      </c>
      <c r="F15" s="201">
        <v>10667487</v>
      </c>
      <c r="G15" s="113">
        <f t="shared" si="0"/>
        <v>1.5239267142857142</v>
      </c>
      <c r="H15" s="114">
        <f t="shared" si="1"/>
        <v>0.028392681664862966</v>
      </c>
      <c r="I15" s="120"/>
    </row>
    <row r="16" spans="1:9" s="102" customFormat="1" ht="15" customHeight="1">
      <c r="A16" s="89">
        <v>11</v>
      </c>
      <c r="B16" s="90" t="s">
        <v>475</v>
      </c>
      <c r="C16" s="91" t="s">
        <v>366</v>
      </c>
      <c r="D16" s="92">
        <v>88774208</v>
      </c>
      <c r="E16" s="199">
        <v>89368716</v>
      </c>
      <c r="F16" s="201">
        <v>92671400</v>
      </c>
      <c r="G16" s="113">
        <f t="shared" si="0"/>
        <v>1.0369557060660914</v>
      </c>
      <c r="H16" s="114">
        <f t="shared" si="1"/>
        <v>0.24665505190090053</v>
      </c>
      <c r="I16" s="120"/>
    </row>
    <row r="17" spans="1:9" s="102" customFormat="1" ht="15" customHeight="1">
      <c r="A17" s="89">
        <v>12</v>
      </c>
      <c r="B17" s="90" t="s">
        <v>239</v>
      </c>
      <c r="C17" s="91" t="s">
        <v>335</v>
      </c>
      <c r="D17" s="92">
        <v>150000</v>
      </c>
      <c r="E17" s="199">
        <v>150000</v>
      </c>
      <c r="F17" s="201">
        <v>4308</v>
      </c>
      <c r="G17" s="113">
        <f t="shared" si="0"/>
        <v>0.02872</v>
      </c>
      <c r="H17" s="114">
        <f t="shared" si="1"/>
        <v>1.1466212483992683E-05</v>
      </c>
      <c r="I17" s="120"/>
    </row>
    <row r="18" spans="1:9" s="102" customFormat="1" ht="15" customHeight="1">
      <c r="A18" s="89">
        <v>13</v>
      </c>
      <c r="B18" s="90" t="s">
        <v>480</v>
      </c>
      <c r="C18" s="91" t="s">
        <v>376</v>
      </c>
      <c r="D18" s="92">
        <v>1100000</v>
      </c>
      <c r="E18" s="199">
        <v>1100000</v>
      </c>
      <c r="F18" s="201">
        <v>1556432</v>
      </c>
      <c r="G18" s="113">
        <f t="shared" si="0"/>
        <v>1.4149381818181819</v>
      </c>
      <c r="H18" s="114">
        <f t="shared" si="1"/>
        <v>0.00414261374858071</v>
      </c>
      <c r="I18" s="120"/>
    </row>
    <row r="19" spans="1:9" s="102" customFormat="1" ht="15" customHeight="1">
      <c r="A19" s="89">
        <v>14</v>
      </c>
      <c r="B19" s="90" t="s">
        <v>481</v>
      </c>
      <c r="C19" s="91" t="s">
        <v>377</v>
      </c>
      <c r="D19" s="92">
        <v>150000</v>
      </c>
      <c r="E19" s="199">
        <v>150000</v>
      </c>
      <c r="F19" s="201">
        <v>204742</v>
      </c>
      <c r="G19" s="113">
        <f t="shared" si="0"/>
        <v>1.3649466666666668</v>
      </c>
      <c r="H19" s="114">
        <f t="shared" si="1"/>
        <v>0.0005449431932213625</v>
      </c>
      <c r="I19" s="120"/>
    </row>
    <row r="20" spans="1:9" s="109" customFormat="1" ht="24" customHeight="1">
      <c r="A20" s="115" t="s">
        <v>482</v>
      </c>
      <c r="B20" s="121" t="s">
        <v>483</v>
      </c>
      <c r="C20" s="117"/>
      <c r="D20" s="93">
        <f>D21+D22+D23</f>
        <v>20500000</v>
      </c>
      <c r="E20" s="200">
        <f>E21+E22+E23</f>
        <v>18143000</v>
      </c>
      <c r="F20" s="202">
        <f>F21+F22+F23</f>
        <v>18099018</v>
      </c>
      <c r="G20" s="118">
        <f t="shared" si="0"/>
        <v>0.9975758143636664</v>
      </c>
      <c r="H20" s="119">
        <f t="shared" si="1"/>
        <v>0.048172513031478244</v>
      </c>
      <c r="I20" s="120"/>
    </row>
    <row r="21" spans="1:9" s="102" customFormat="1" ht="14.25" customHeight="1">
      <c r="A21" s="89">
        <v>1</v>
      </c>
      <c r="B21" s="90" t="s">
        <v>484</v>
      </c>
      <c r="C21" s="91" t="s">
        <v>357</v>
      </c>
      <c r="D21" s="92">
        <v>1200000</v>
      </c>
      <c r="E21" s="199">
        <v>1200000</v>
      </c>
      <c r="F21" s="201">
        <v>1214960</v>
      </c>
      <c r="G21" s="113">
        <f t="shared" si="0"/>
        <v>1.0124666666666666</v>
      </c>
      <c r="H21" s="114">
        <f t="shared" si="1"/>
        <v>0.0032337487278439533</v>
      </c>
      <c r="I21" s="120"/>
    </row>
    <row r="22" spans="1:9" s="102" customFormat="1" ht="14.25" customHeight="1">
      <c r="A22" s="89">
        <v>2</v>
      </c>
      <c r="B22" s="90" t="s">
        <v>485</v>
      </c>
      <c r="C22" s="91" t="s">
        <v>356</v>
      </c>
      <c r="D22" s="92">
        <v>2100000</v>
      </c>
      <c r="E22" s="199">
        <v>2100000</v>
      </c>
      <c r="F22" s="201">
        <v>2055543</v>
      </c>
      <c r="G22" s="113">
        <f t="shared" si="0"/>
        <v>0.97883</v>
      </c>
      <c r="H22" s="114">
        <f t="shared" si="1"/>
        <v>0.005471052183840244</v>
      </c>
      <c r="I22" s="120"/>
    </row>
    <row r="23" spans="1:9" s="102" customFormat="1" ht="14.25" customHeight="1">
      <c r="A23" s="89">
        <v>3</v>
      </c>
      <c r="B23" s="90" t="s">
        <v>486</v>
      </c>
      <c r="C23" s="91" t="s">
        <v>359</v>
      </c>
      <c r="D23" s="92">
        <v>17200000</v>
      </c>
      <c r="E23" s="199">
        <v>14843000</v>
      </c>
      <c r="F23" s="201">
        <v>14828515</v>
      </c>
      <c r="G23" s="113">
        <f t="shared" si="0"/>
        <v>0.9990241191133867</v>
      </c>
      <c r="H23" s="114">
        <f t="shared" si="1"/>
        <v>0.039467712119794045</v>
      </c>
      <c r="I23" s="120"/>
    </row>
    <row r="24" spans="1:9" s="102" customFormat="1" ht="51.75" customHeight="1">
      <c r="A24" s="115" t="s">
        <v>487</v>
      </c>
      <c r="B24" s="121" t="s">
        <v>488</v>
      </c>
      <c r="C24" s="122"/>
      <c r="D24" s="93">
        <v>128965787</v>
      </c>
      <c r="E24" s="200">
        <v>57638905</v>
      </c>
      <c r="F24" s="202">
        <v>62073482</v>
      </c>
      <c r="G24" s="118">
        <f t="shared" si="0"/>
        <v>1.0769372180127295</v>
      </c>
      <c r="H24" s="119">
        <f t="shared" si="1"/>
        <v>0.16521535149333683</v>
      </c>
      <c r="I24" s="120"/>
    </row>
    <row r="25" spans="1:9" s="102" customFormat="1" ht="15" customHeight="1">
      <c r="A25" s="97">
        <v>1</v>
      </c>
      <c r="B25" s="94" t="s">
        <v>489</v>
      </c>
      <c r="C25" s="95" t="s">
        <v>381</v>
      </c>
      <c r="D25" s="96">
        <v>2500000</v>
      </c>
      <c r="E25" s="192">
        <v>2500000</v>
      </c>
      <c r="F25" s="203">
        <v>2553997</v>
      </c>
      <c r="G25" s="113">
        <f t="shared" si="0"/>
        <v>1.0215988</v>
      </c>
      <c r="H25" s="114">
        <f t="shared" si="1"/>
        <v>0.006797741941847693</v>
      </c>
      <c r="I25" s="120"/>
    </row>
    <row r="26" spans="1:9" s="102" customFormat="1" ht="15" customHeight="1">
      <c r="A26" s="89">
        <v>2</v>
      </c>
      <c r="B26" s="90" t="s">
        <v>240</v>
      </c>
      <c r="C26" s="91">
        <v>6292</v>
      </c>
      <c r="D26" s="92">
        <v>75432600</v>
      </c>
      <c r="E26" s="199">
        <v>11216015</v>
      </c>
      <c r="F26" s="201">
        <v>11387159</v>
      </c>
      <c r="G26" s="113">
        <f t="shared" si="0"/>
        <v>1.015258895427654</v>
      </c>
      <c r="H26" s="114">
        <f t="shared" si="1"/>
        <v>0.030308167289463703</v>
      </c>
      <c r="I26" s="120"/>
    </row>
    <row r="27" spans="1:9" s="102" customFormat="1" ht="15" customHeight="1">
      <c r="A27" s="97">
        <v>3</v>
      </c>
      <c r="B27" s="94" t="s">
        <v>241</v>
      </c>
      <c r="C27" s="95">
        <v>6612</v>
      </c>
      <c r="D27" s="96">
        <v>20467900</v>
      </c>
      <c r="E27" s="192">
        <v>5857921</v>
      </c>
      <c r="F27" s="203">
        <v>5596214</v>
      </c>
      <c r="G27" s="113">
        <f t="shared" si="0"/>
        <v>0.955324252409686</v>
      </c>
      <c r="H27" s="114">
        <f t="shared" si="1"/>
        <v>0.014894934733030323</v>
      </c>
      <c r="I27" s="120"/>
    </row>
    <row r="28" spans="1:9" s="102" customFormat="1" ht="24" customHeight="1">
      <c r="A28" s="115" t="s">
        <v>490</v>
      </c>
      <c r="B28" s="121" t="s">
        <v>491</v>
      </c>
      <c r="C28" s="123"/>
      <c r="D28" s="93">
        <f>SUM(D29:D30)</f>
        <v>89316989</v>
      </c>
      <c r="E28" s="200">
        <f>SUM(E29:E30)</f>
        <v>91132852</v>
      </c>
      <c r="F28" s="202">
        <f>SUM(F29:F30)</f>
        <v>91132852</v>
      </c>
      <c r="G28" s="118">
        <f t="shared" si="0"/>
        <v>1</v>
      </c>
      <c r="H28" s="119">
        <f t="shared" si="1"/>
        <v>0.24256003837146184</v>
      </c>
      <c r="I28" s="120"/>
    </row>
    <row r="29" spans="1:9" s="102" customFormat="1" ht="15" customHeight="1">
      <c r="A29" s="97">
        <v>1</v>
      </c>
      <c r="B29" s="94" t="s">
        <v>41</v>
      </c>
      <c r="C29" s="98">
        <v>2920</v>
      </c>
      <c r="D29" s="96">
        <v>83414391</v>
      </c>
      <c r="E29" s="192">
        <v>85222624</v>
      </c>
      <c r="F29" s="203">
        <v>85222624</v>
      </c>
      <c r="G29" s="113">
        <f t="shared" si="0"/>
        <v>1</v>
      </c>
      <c r="H29" s="114">
        <f t="shared" si="1"/>
        <v>0.22682932108342954</v>
      </c>
      <c r="I29" s="120"/>
    </row>
    <row r="30" spans="1:9" s="102" customFormat="1" ht="15" customHeight="1">
      <c r="A30" s="97">
        <v>2</v>
      </c>
      <c r="B30" s="94" t="s">
        <v>330</v>
      </c>
      <c r="C30" s="98">
        <v>2920</v>
      </c>
      <c r="D30" s="96">
        <v>5902598</v>
      </c>
      <c r="E30" s="192">
        <v>5910228</v>
      </c>
      <c r="F30" s="203">
        <v>5910228</v>
      </c>
      <c r="G30" s="113">
        <f t="shared" si="0"/>
        <v>1</v>
      </c>
      <c r="H30" s="114">
        <f t="shared" si="1"/>
        <v>0.01573071728803229</v>
      </c>
      <c r="I30" s="120"/>
    </row>
    <row r="31" spans="1:9" s="127" customFormat="1" ht="24" customHeight="1">
      <c r="A31" s="124" t="s">
        <v>492</v>
      </c>
      <c r="B31" s="125" t="s">
        <v>493</v>
      </c>
      <c r="C31" s="126"/>
      <c r="D31" s="99">
        <f>D28+D24+D20+D5</f>
        <v>400380484</v>
      </c>
      <c r="E31" s="198">
        <f>E28+E24+E20+E5</f>
        <v>329106973</v>
      </c>
      <c r="F31" s="195">
        <f>F28+F24+F20+F5</f>
        <v>342500184</v>
      </c>
      <c r="G31" s="214">
        <f t="shared" si="0"/>
        <v>1.040695616011758</v>
      </c>
      <c r="H31" s="215">
        <f t="shared" si="1"/>
        <v>0.911601644742477</v>
      </c>
      <c r="I31" s="120"/>
    </row>
    <row r="32" spans="1:8" s="102" customFormat="1" ht="15" customHeight="1">
      <c r="A32" s="42"/>
      <c r="B32" s="128" t="s">
        <v>494</v>
      </c>
      <c r="C32" s="112"/>
      <c r="D32" s="92">
        <f>D31-D29</f>
        <v>316966093</v>
      </c>
      <c r="E32" s="199">
        <f>E31-E29</f>
        <v>243884349</v>
      </c>
      <c r="F32" s="201">
        <f>F31-F29</f>
        <v>257277560</v>
      </c>
      <c r="G32" s="113">
        <f t="shared" si="0"/>
        <v>1.0549162381879618</v>
      </c>
      <c r="H32" s="114">
        <f t="shared" si="1"/>
        <v>0.6847723236590475</v>
      </c>
    </row>
    <row r="33" spans="1:8" s="102" customFormat="1" ht="24.75" customHeight="1">
      <c r="A33" s="115" t="s">
        <v>495</v>
      </c>
      <c r="B33" s="121" t="s">
        <v>496</v>
      </c>
      <c r="C33" s="123"/>
      <c r="D33" s="93">
        <v>4485000</v>
      </c>
      <c r="E33" s="200">
        <v>5602416</v>
      </c>
      <c r="F33" s="202">
        <v>5269366</v>
      </c>
      <c r="G33" s="118">
        <f t="shared" si="0"/>
        <v>0.9405524330931513</v>
      </c>
      <c r="H33" s="119">
        <f t="shared" si="1"/>
        <v>0.014024993085405429</v>
      </c>
    </row>
    <row r="34" spans="1:9" s="102" customFormat="1" ht="27.75" customHeight="1">
      <c r="A34" s="129" t="s">
        <v>497</v>
      </c>
      <c r="B34" s="121" t="s">
        <v>328</v>
      </c>
      <c r="C34" s="123"/>
      <c r="D34" s="93">
        <v>34896161</v>
      </c>
      <c r="E34" s="200">
        <v>28765136</v>
      </c>
      <c r="F34" s="202">
        <v>27657871</v>
      </c>
      <c r="G34" s="118">
        <f t="shared" si="0"/>
        <v>0.961506700333348</v>
      </c>
      <c r="H34" s="119">
        <f t="shared" si="1"/>
        <v>0.07361444422954021</v>
      </c>
      <c r="I34" s="218"/>
    </row>
    <row r="35" spans="1:8" s="102" customFormat="1" ht="27.75" customHeight="1">
      <c r="A35" s="129" t="s">
        <v>327</v>
      </c>
      <c r="B35" s="121" t="s">
        <v>329</v>
      </c>
      <c r="C35" s="123"/>
      <c r="D35" s="93">
        <v>26500</v>
      </c>
      <c r="E35" s="200">
        <v>308500</v>
      </c>
      <c r="F35" s="202">
        <v>285135</v>
      </c>
      <c r="G35" s="118">
        <f t="shared" si="0"/>
        <v>0.9242625607779579</v>
      </c>
      <c r="H35" s="119">
        <f t="shared" si="1"/>
        <v>0.0007589179425773569</v>
      </c>
    </row>
    <row r="36" spans="1:8" s="127" customFormat="1" ht="24" customHeight="1">
      <c r="A36" s="124" t="s">
        <v>498</v>
      </c>
      <c r="B36" s="125" t="s">
        <v>499</v>
      </c>
      <c r="C36" s="126"/>
      <c r="D36" s="99">
        <f>D33+D34+D35</f>
        <v>39407661</v>
      </c>
      <c r="E36" s="198">
        <f>E33+E34+E35</f>
        <v>34676052</v>
      </c>
      <c r="F36" s="195">
        <f>F33+F34+F35</f>
        <v>33212372</v>
      </c>
      <c r="G36" s="214">
        <f t="shared" si="0"/>
        <v>0.957789889114251</v>
      </c>
      <c r="H36" s="215">
        <f t="shared" si="1"/>
        <v>0.08839835525752299</v>
      </c>
    </row>
    <row r="37" spans="1:8" s="109" customFormat="1" ht="36">
      <c r="A37" s="130" t="s">
        <v>500</v>
      </c>
      <c r="B37" s="131" t="s">
        <v>38</v>
      </c>
      <c r="C37" s="132"/>
      <c r="D37" s="100">
        <f>SUM(D38:D42)</f>
        <v>118647833</v>
      </c>
      <c r="E37" s="193">
        <f>SUM(E38:E42)</f>
        <v>60059547</v>
      </c>
      <c r="F37" s="204">
        <f>SUM(F38:F42)</f>
        <v>42878231</v>
      </c>
      <c r="G37" s="113">
        <f t="shared" si="0"/>
        <v>0.7139286448497522</v>
      </c>
      <c r="H37" s="114"/>
    </row>
    <row r="38" spans="1:8" s="102" customFormat="1" ht="15" customHeight="1">
      <c r="A38" s="89">
        <v>1</v>
      </c>
      <c r="B38" s="90" t="s">
        <v>39</v>
      </c>
      <c r="C38" s="91">
        <v>952</v>
      </c>
      <c r="D38" s="92">
        <v>73320705</v>
      </c>
      <c r="E38" s="199">
        <v>21846009</v>
      </c>
      <c r="F38" s="201">
        <v>6772830</v>
      </c>
      <c r="G38" s="113">
        <f t="shared" si="0"/>
        <v>0.31002596401017685</v>
      </c>
      <c r="H38" s="114"/>
    </row>
    <row r="39" spans="1:8" s="102" customFormat="1" ht="15" customHeight="1">
      <c r="A39" s="89">
        <v>2</v>
      </c>
      <c r="B39" s="90" t="s">
        <v>284</v>
      </c>
      <c r="C39" s="91">
        <v>955</v>
      </c>
      <c r="D39" s="92">
        <v>9554900</v>
      </c>
      <c r="E39" s="199">
        <v>12081917</v>
      </c>
      <c r="F39" s="201">
        <v>12081917</v>
      </c>
      <c r="G39" s="113">
        <f t="shared" si="0"/>
        <v>1</v>
      </c>
      <c r="H39" s="114"/>
    </row>
    <row r="40" spans="1:8" s="102" customFormat="1" ht="15" customHeight="1">
      <c r="A40" s="89">
        <v>3</v>
      </c>
      <c r="B40" s="90" t="s">
        <v>387</v>
      </c>
      <c r="C40" s="91">
        <v>931</v>
      </c>
      <c r="D40" s="92">
        <v>7800000</v>
      </c>
      <c r="E40" s="199">
        <v>7800000</v>
      </c>
      <c r="F40" s="201">
        <v>7800000</v>
      </c>
      <c r="G40" s="113">
        <f t="shared" si="0"/>
        <v>1</v>
      </c>
      <c r="H40" s="114"/>
    </row>
    <row r="41" spans="1:8" s="102" customFormat="1" ht="15" customHeight="1">
      <c r="A41" s="89">
        <v>4</v>
      </c>
      <c r="B41" s="90" t="s">
        <v>242</v>
      </c>
      <c r="C41" s="91">
        <v>952</v>
      </c>
      <c r="D41" s="92">
        <v>27972228</v>
      </c>
      <c r="E41" s="199">
        <v>9785189</v>
      </c>
      <c r="F41" s="201">
        <v>7677052</v>
      </c>
      <c r="G41" s="113">
        <f t="shared" si="0"/>
        <v>0.7845583769511248</v>
      </c>
      <c r="H41" s="114"/>
    </row>
    <row r="42" spans="1:8" s="102" customFormat="1" ht="15" customHeight="1">
      <c r="A42" s="89">
        <v>5</v>
      </c>
      <c r="B42" s="90" t="s">
        <v>248</v>
      </c>
      <c r="C42" s="91">
        <v>957</v>
      </c>
      <c r="D42" s="92"/>
      <c r="E42" s="199">
        <v>8546432</v>
      </c>
      <c r="F42" s="201">
        <v>8546432</v>
      </c>
      <c r="G42" s="113">
        <f t="shared" si="0"/>
        <v>1</v>
      </c>
      <c r="H42" s="114"/>
    </row>
    <row r="43" spans="1:8" s="127" customFormat="1" ht="30" customHeight="1" thickBot="1">
      <c r="A43" s="133"/>
      <c r="B43" s="134" t="s">
        <v>250</v>
      </c>
      <c r="C43" s="135"/>
      <c r="D43" s="101">
        <f>D3+D37</f>
        <v>558435978</v>
      </c>
      <c r="E43" s="194">
        <f>E3+E37</f>
        <v>423842572</v>
      </c>
      <c r="F43" s="205">
        <f>F3+F37</f>
        <v>418590787</v>
      </c>
      <c r="G43" s="213">
        <f t="shared" si="0"/>
        <v>0.9876091139801785</v>
      </c>
      <c r="H43" s="119"/>
    </row>
    <row r="44" spans="1:8" s="138" customFormat="1" ht="12.75">
      <c r="A44" s="136"/>
      <c r="B44" s="137"/>
      <c r="C44" s="137"/>
      <c r="D44" s="137"/>
      <c r="E44" s="137"/>
      <c r="F44" s="137"/>
      <c r="G44" s="137"/>
      <c r="H44" s="137"/>
    </row>
    <row r="45" spans="1:2" s="137" customFormat="1" ht="12.75">
      <c r="A45" s="136"/>
      <c r="B45" s="136"/>
    </row>
    <row r="46" s="136" customFormat="1" ht="12.75"/>
    <row r="47" s="137" customFormat="1" ht="12.75">
      <c r="A47" s="136"/>
    </row>
    <row r="48" spans="1:8" s="139" customFormat="1" ht="12.75">
      <c r="A48" s="136"/>
      <c r="B48" s="136"/>
      <c r="C48" s="136"/>
      <c r="D48" s="137"/>
      <c r="E48" s="137"/>
      <c r="F48" s="137"/>
      <c r="G48" s="137"/>
      <c r="H48" s="137"/>
    </row>
    <row r="49" spans="1:8" s="139" customFormat="1" ht="12.75">
      <c r="A49" s="136"/>
      <c r="B49" s="136"/>
      <c r="C49" s="136"/>
      <c r="D49" s="137"/>
      <c r="E49" s="137"/>
      <c r="F49" s="137"/>
      <c r="G49" s="137"/>
      <c r="H49" s="137"/>
    </row>
    <row r="50" spans="1:8" s="139" customFormat="1" ht="12.75">
      <c r="A50" s="136"/>
      <c r="B50" s="136"/>
      <c r="C50" s="136"/>
      <c r="D50" s="137"/>
      <c r="E50" s="137"/>
      <c r="F50" s="137"/>
      <c r="G50" s="137"/>
      <c r="H50" s="137"/>
    </row>
    <row r="51" spans="1:8" s="139" customFormat="1" ht="12.75">
      <c r="A51" s="136"/>
      <c r="B51" s="136"/>
      <c r="C51" s="136"/>
      <c r="D51" s="137"/>
      <c r="E51" s="137"/>
      <c r="F51" s="137"/>
      <c r="G51" s="137"/>
      <c r="H51" s="137"/>
    </row>
    <row r="52" spans="1:8" s="139" customFormat="1" ht="12.75">
      <c r="A52" s="136"/>
      <c r="B52" s="136"/>
      <c r="C52" s="136"/>
      <c r="D52" s="137"/>
      <c r="E52" s="137"/>
      <c r="F52" s="137"/>
      <c r="G52" s="137"/>
      <c r="H52" s="137"/>
    </row>
    <row r="53" spans="1:8" s="139" customFormat="1" ht="12.75">
      <c r="A53" s="136"/>
      <c r="B53" s="136"/>
      <c r="C53" s="136"/>
      <c r="D53" s="137"/>
      <c r="E53" s="137"/>
      <c r="F53" s="137"/>
      <c r="G53" s="137"/>
      <c r="H53" s="137"/>
    </row>
    <row r="54" spans="1:8" s="139" customFormat="1" ht="12.75">
      <c r="A54" s="136"/>
      <c r="B54" s="136"/>
      <c r="C54" s="136"/>
      <c r="D54" s="137"/>
      <c r="E54" s="137"/>
      <c r="F54" s="137"/>
      <c r="G54" s="137"/>
      <c r="H54" s="137"/>
    </row>
    <row r="55" spans="1:8" s="139" customFormat="1" ht="12.75">
      <c r="A55" s="136"/>
      <c r="B55" s="137"/>
      <c r="C55" s="137"/>
      <c r="D55" s="137"/>
      <c r="E55" s="137"/>
      <c r="F55" s="137"/>
      <c r="G55" s="137"/>
      <c r="H55" s="137"/>
    </row>
    <row r="56" spans="1:3" ht="12.75">
      <c r="A56" s="140"/>
      <c r="B56" s="141"/>
      <c r="C56" s="141"/>
    </row>
    <row r="57" spans="1:3" ht="12.75">
      <c r="A57" s="140"/>
      <c r="B57" s="141"/>
      <c r="C57" s="141"/>
    </row>
    <row r="58" spans="1:3" ht="12.75">
      <c r="A58" s="140"/>
      <c r="B58" s="141"/>
      <c r="C58" s="141"/>
    </row>
    <row r="59" spans="1:3" ht="12.75">
      <c r="A59" s="140"/>
      <c r="B59" s="141"/>
      <c r="C59" s="141"/>
    </row>
    <row r="60" spans="1:3" ht="12.75">
      <c r="A60" s="140"/>
      <c r="B60" s="141"/>
      <c r="C60" s="141"/>
    </row>
    <row r="61" spans="1:3" ht="12.75">
      <c r="A61" s="140"/>
      <c r="B61" s="141"/>
      <c r="C61" s="141"/>
    </row>
    <row r="62" spans="1:3" ht="12.75">
      <c r="A62" s="140"/>
      <c r="B62" s="141"/>
      <c r="C62" s="141"/>
    </row>
    <row r="63" spans="1:3" ht="12.75">
      <c r="A63" s="140"/>
      <c r="B63" s="141"/>
      <c r="C63" s="141"/>
    </row>
    <row r="64" spans="1:3" ht="12.75">
      <c r="A64" s="140"/>
      <c r="B64" s="141"/>
      <c r="C64" s="141"/>
    </row>
    <row r="65" spans="1:3" ht="12.75">
      <c r="A65" s="140"/>
      <c r="B65" s="141"/>
      <c r="C65" s="141"/>
    </row>
    <row r="66" spans="1:3" ht="12.75">
      <c r="A66" s="140"/>
      <c r="B66" s="141"/>
      <c r="C66" s="141"/>
    </row>
    <row r="67" spans="1:3" ht="12.75">
      <c r="A67" s="140"/>
      <c r="B67" s="141"/>
      <c r="C67" s="141"/>
    </row>
    <row r="68" spans="1:3" ht="12.75">
      <c r="A68" s="140"/>
      <c r="B68" s="141"/>
      <c r="C68" s="141"/>
    </row>
    <row r="69" spans="1:3" ht="12.75">
      <c r="A69" s="140"/>
      <c r="B69" s="141"/>
      <c r="C69" s="141"/>
    </row>
    <row r="70" spans="1:3" ht="12.75">
      <c r="A70" s="140"/>
      <c r="B70" s="141"/>
      <c r="C70" s="141"/>
    </row>
    <row r="71" spans="1:3" ht="12.75">
      <c r="A71" s="140"/>
      <c r="B71" s="141"/>
      <c r="C71" s="141"/>
    </row>
    <row r="72" spans="1:3" ht="12.75">
      <c r="A72" s="140"/>
      <c r="B72" s="141"/>
      <c r="C72" s="141"/>
    </row>
    <row r="73" spans="1:3" ht="12.75">
      <c r="A73" s="140"/>
      <c r="B73" s="141"/>
      <c r="C73" s="141"/>
    </row>
    <row r="74" spans="1:3" ht="12.75">
      <c r="A74" s="140"/>
      <c r="B74" s="141"/>
      <c r="C74" s="141"/>
    </row>
    <row r="75" spans="1:3" ht="12.75">
      <c r="A75" s="140"/>
      <c r="B75" s="141"/>
      <c r="C75" s="141"/>
    </row>
    <row r="76" spans="1:3" ht="12.75">
      <c r="A76" s="140"/>
      <c r="B76" s="141"/>
      <c r="C76" s="141"/>
    </row>
    <row r="77" spans="1:3" ht="12.75">
      <c r="A77" s="140"/>
      <c r="B77" s="141"/>
      <c r="C77" s="141"/>
    </row>
    <row r="78" spans="1:3" ht="12.75">
      <c r="A78" s="140"/>
      <c r="B78" s="141"/>
      <c r="C78" s="141"/>
    </row>
    <row r="79" spans="1:3" ht="12.75">
      <c r="A79" s="140"/>
      <c r="B79" s="141"/>
      <c r="C79" s="141"/>
    </row>
    <row r="80" spans="1:3" ht="12.75">
      <c r="A80" s="140"/>
      <c r="B80" s="141"/>
      <c r="C80" s="141"/>
    </row>
    <row r="81" spans="1:3" ht="12.75">
      <c r="A81" s="140"/>
      <c r="B81" s="141"/>
      <c r="C81" s="141"/>
    </row>
    <row r="82" spans="1:3" ht="12.75">
      <c r="A82" s="140"/>
      <c r="B82" s="141"/>
      <c r="C82" s="141"/>
    </row>
    <row r="83" spans="1:3" ht="12.75">
      <c r="A83" s="140"/>
      <c r="B83" s="141"/>
      <c r="C83" s="141"/>
    </row>
    <row r="84" spans="1:3" ht="12.75">
      <c r="A84" s="140"/>
      <c r="B84" s="141"/>
      <c r="C84" s="141"/>
    </row>
    <row r="85" spans="1:3" ht="12.75">
      <c r="A85" s="140"/>
      <c r="B85" s="141"/>
      <c r="C85" s="141"/>
    </row>
  </sheetData>
  <printOptions gridLines="1" horizontalCentered="1"/>
  <pageMargins left="0.3937007874015748" right="0.3937007874015748" top="0.7" bottom="0.5511811023622047" header="0.46" footer="0.35433070866141736"/>
  <pageSetup horizontalDpi="300" verticalDpi="300" orientation="landscape" paperSize="9" scale="90" r:id="rId1"/>
  <headerFooter alignWithMargins="0">
    <oddHeader>&amp;C&amp;"Arial CE,Pogrubiony"&amp;12Wykonanie dochodów budżetu miasta Opola w 2005 roku - wg źródeł&amp;RZałącznik nr 1c&amp;9
</oddHeader>
    <oddFooter>&amp;C&amp;P</oddFooter>
  </headerFooter>
  <ignoredErrors>
    <ignoredError sqref="C20 C6:C19 C21:C51" numberStoredAsText="1"/>
    <ignoredError sqref="H5:H4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1171"/>
  <sheetViews>
    <sheetView workbookViewId="0" topLeftCell="A1">
      <selection activeCell="A1" sqref="A1:A4"/>
    </sheetView>
  </sheetViews>
  <sheetFormatPr defaultColWidth="9.00390625" defaultRowHeight="12.75"/>
  <cols>
    <col min="1" max="1" width="4.375" style="142" bestFit="1" customWidth="1"/>
    <col min="2" max="2" width="5.875" style="142" customWidth="1"/>
    <col min="3" max="3" width="8.875" style="142" customWidth="1"/>
    <col min="4" max="4" width="41.625" style="163" customWidth="1"/>
    <col min="5" max="7" width="13.00390625" style="156" customWidth="1"/>
    <col min="8" max="8" width="13.00390625" style="159" customWidth="1"/>
    <col min="9" max="10" width="13.00390625" style="156" customWidth="1"/>
    <col min="11" max="11" width="13.00390625" style="159" customWidth="1"/>
    <col min="12" max="12" width="7.25390625" style="156" customWidth="1"/>
    <col min="13" max="13" width="9.875" style="156" customWidth="1"/>
    <col min="14" max="14" width="11.00390625" style="142" bestFit="1" customWidth="1"/>
    <col min="15" max="16384" width="9.125" style="142" customWidth="1"/>
  </cols>
  <sheetData>
    <row r="1" spans="1:13" ht="17.25" customHeight="1">
      <c r="A1" s="256" t="s">
        <v>224</v>
      </c>
      <c r="B1" s="256" t="s">
        <v>417</v>
      </c>
      <c r="C1" s="256" t="s">
        <v>44</v>
      </c>
      <c r="D1" s="259" t="s">
        <v>419</v>
      </c>
      <c r="E1" s="251" t="s">
        <v>350</v>
      </c>
      <c r="F1" s="260" t="s">
        <v>347</v>
      </c>
      <c r="G1" s="253" t="s">
        <v>45</v>
      </c>
      <c r="H1" s="257"/>
      <c r="I1" s="249" t="s">
        <v>238</v>
      </c>
      <c r="J1" s="252" t="s">
        <v>45</v>
      </c>
      <c r="K1" s="253"/>
      <c r="L1" s="255" t="s">
        <v>285</v>
      </c>
      <c r="M1" s="251" t="s">
        <v>349</v>
      </c>
    </row>
    <row r="2" spans="1:13" ht="14.25" customHeight="1">
      <c r="A2" s="256"/>
      <c r="B2" s="256"/>
      <c r="C2" s="256"/>
      <c r="D2" s="259"/>
      <c r="E2" s="251"/>
      <c r="F2" s="260"/>
      <c r="G2" s="253" t="s">
        <v>46</v>
      </c>
      <c r="H2" s="227" t="s">
        <v>47</v>
      </c>
      <c r="I2" s="250"/>
      <c r="J2" s="252" t="s">
        <v>46</v>
      </c>
      <c r="K2" s="147" t="s">
        <v>47</v>
      </c>
      <c r="L2" s="255"/>
      <c r="M2" s="251"/>
    </row>
    <row r="3" spans="1:13" s="143" customFormat="1" ht="25.5" customHeight="1">
      <c r="A3" s="256"/>
      <c r="B3" s="256"/>
      <c r="C3" s="256"/>
      <c r="D3" s="259"/>
      <c r="E3" s="251"/>
      <c r="F3" s="260"/>
      <c r="G3" s="253"/>
      <c r="H3" s="258" t="s">
        <v>48</v>
      </c>
      <c r="I3" s="250"/>
      <c r="J3" s="252"/>
      <c r="K3" s="254" t="s">
        <v>48</v>
      </c>
      <c r="L3" s="255"/>
      <c r="M3" s="251"/>
    </row>
    <row r="4" spans="1:13" s="143" customFormat="1" ht="27.75" customHeight="1">
      <c r="A4" s="256"/>
      <c r="B4" s="256"/>
      <c r="C4" s="256"/>
      <c r="D4" s="259"/>
      <c r="E4" s="251"/>
      <c r="F4" s="260"/>
      <c r="G4" s="253"/>
      <c r="H4" s="258"/>
      <c r="I4" s="250"/>
      <c r="J4" s="252"/>
      <c r="K4" s="254"/>
      <c r="L4" s="255"/>
      <c r="M4" s="251"/>
    </row>
    <row r="5" spans="1:13" s="150" customFormat="1" ht="12" customHeight="1">
      <c r="A5" s="148">
        <v>1</v>
      </c>
      <c r="B5" s="148">
        <v>2</v>
      </c>
      <c r="C5" s="148">
        <v>3</v>
      </c>
      <c r="D5" s="149">
        <v>4</v>
      </c>
      <c r="E5" s="148">
        <v>5</v>
      </c>
      <c r="F5" s="148">
        <v>6</v>
      </c>
      <c r="G5" s="148">
        <v>7</v>
      </c>
      <c r="H5" s="228">
        <v>8</v>
      </c>
      <c r="I5" s="238">
        <v>9</v>
      </c>
      <c r="J5" s="232">
        <v>10</v>
      </c>
      <c r="K5" s="148">
        <v>11</v>
      </c>
      <c r="L5" s="148">
        <v>12</v>
      </c>
      <c r="M5" s="148">
        <v>13</v>
      </c>
    </row>
    <row r="6" spans="1:14" s="151" customFormat="1" ht="19.5" customHeight="1">
      <c r="A6" s="169">
        <v>1</v>
      </c>
      <c r="B6" s="172" t="s">
        <v>420</v>
      </c>
      <c r="C6" s="173"/>
      <c r="D6" s="144" t="s">
        <v>421</v>
      </c>
      <c r="E6" s="144">
        <f aca="true" t="shared" si="0" ref="E6:K6">E7+E9+E11</f>
        <v>163400</v>
      </c>
      <c r="F6" s="144">
        <f t="shared" si="0"/>
        <v>154400</v>
      </c>
      <c r="G6" s="144">
        <f>G7+G9+G11</f>
        <v>154400</v>
      </c>
      <c r="H6" s="229">
        <f t="shared" si="0"/>
        <v>0</v>
      </c>
      <c r="I6" s="239">
        <f t="shared" si="0"/>
        <v>152357</v>
      </c>
      <c r="J6" s="233">
        <f t="shared" si="0"/>
        <v>152357</v>
      </c>
      <c r="K6" s="144">
        <f t="shared" si="0"/>
        <v>0</v>
      </c>
      <c r="L6" s="119">
        <f>I6/F6</f>
        <v>0.9867681347150259</v>
      </c>
      <c r="M6" s="119">
        <f>I6/$I$676</f>
        <v>0.0004035991677714537</v>
      </c>
      <c r="N6" s="220"/>
    </row>
    <row r="7" spans="1:13" s="151" customFormat="1" ht="12.75">
      <c r="A7" s="168">
        <v>2</v>
      </c>
      <c r="B7" s="174"/>
      <c r="C7" s="175" t="s">
        <v>49</v>
      </c>
      <c r="D7" s="176" t="s">
        <v>289</v>
      </c>
      <c r="E7" s="171">
        <f aca="true" t="shared" si="1" ref="E7:K7">E8</f>
        <v>46400</v>
      </c>
      <c r="F7" s="171">
        <f t="shared" si="1"/>
        <v>46400</v>
      </c>
      <c r="G7" s="171">
        <f t="shared" si="1"/>
        <v>46400</v>
      </c>
      <c r="H7" s="230">
        <f t="shared" si="1"/>
        <v>0</v>
      </c>
      <c r="I7" s="240">
        <f t="shared" si="1"/>
        <v>46381</v>
      </c>
      <c r="J7" s="234">
        <f t="shared" si="1"/>
        <v>46381</v>
      </c>
      <c r="K7" s="171">
        <f t="shared" si="1"/>
        <v>0</v>
      </c>
      <c r="L7" s="223">
        <f aca="true" t="shared" si="2" ref="L7:L71">I7/F7</f>
        <v>0.9995905172413793</v>
      </c>
      <c r="M7" s="223">
        <f aca="true" t="shared" si="3" ref="M7:M71">I7/$I$676</f>
        <v>0.00012286493564724822</v>
      </c>
    </row>
    <row r="8" spans="1:14" s="152" customFormat="1" ht="12.75">
      <c r="A8" s="167">
        <v>3</v>
      </c>
      <c r="B8" s="146"/>
      <c r="C8" s="174"/>
      <c r="D8" s="177" t="s">
        <v>501</v>
      </c>
      <c r="E8" s="63">
        <v>46400</v>
      </c>
      <c r="F8" s="63">
        <v>46400</v>
      </c>
      <c r="G8" s="63">
        <v>46400</v>
      </c>
      <c r="H8" s="76"/>
      <c r="I8" s="241">
        <v>46381</v>
      </c>
      <c r="J8" s="235">
        <v>46381</v>
      </c>
      <c r="K8" s="63"/>
      <c r="L8" s="114">
        <f t="shared" si="2"/>
        <v>0.9995905172413793</v>
      </c>
      <c r="M8" s="114">
        <f t="shared" si="3"/>
        <v>0.00012286493564724822</v>
      </c>
      <c r="N8" s="151"/>
    </row>
    <row r="9" spans="1:13" s="151" customFormat="1" ht="12.75">
      <c r="A9" s="168">
        <v>4</v>
      </c>
      <c r="B9" s="174"/>
      <c r="C9" s="175" t="s">
        <v>50</v>
      </c>
      <c r="D9" s="176" t="s">
        <v>236</v>
      </c>
      <c r="E9" s="171">
        <f aca="true" t="shared" si="4" ref="E9:K9">E10</f>
        <v>5000</v>
      </c>
      <c r="F9" s="171">
        <f t="shared" si="4"/>
        <v>5800</v>
      </c>
      <c r="G9" s="171">
        <f t="shared" si="4"/>
        <v>5800</v>
      </c>
      <c r="H9" s="230">
        <f t="shared" si="4"/>
        <v>0</v>
      </c>
      <c r="I9" s="240">
        <f t="shared" si="4"/>
        <v>5800</v>
      </c>
      <c r="J9" s="234">
        <f t="shared" si="4"/>
        <v>5800</v>
      </c>
      <c r="K9" s="171">
        <f t="shared" si="4"/>
        <v>0</v>
      </c>
      <c r="L9" s="223">
        <f t="shared" si="2"/>
        <v>1</v>
      </c>
      <c r="M9" s="223">
        <f t="shared" si="3"/>
        <v>1.5364408416248887E-05</v>
      </c>
    </row>
    <row r="10" spans="1:14" s="152" customFormat="1" ht="12.75">
      <c r="A10" s="167">
        <v>5</v>
      </c>
      <c r="B10" s="146"/>
      <c r="C10" s="174"/>
      <c r="D10" s="177" t="s">
        <v>46</v>
      </c>
      <c r="E10" s="63">
        <v>5000</v>
      </c>
      <c r="F10" s="63">
        <v>5800</v>
      </c>
      <c r="G10" s="63">
        <v>5800</v>
      </c>
      <c r="H10" s="76"/>
      <c r="I10" s="241">
        <v>5800</v>
      </c>
      <c r="J10" s="235">
        <v>5800</v>
      </c>
      <c r="K10" s="63"/>
      <c r="L10" s="114">
        <f t="shared" si="2"/>
        <v>1</v>
      </c>
      <c r="M10" s="114">
        <f t="shared" si="3"/>
        <v>1.5364408416248887E-05</v>
      </c>
      <c r="N10" s="151"/>
    </row>
    <row r="11" spans="1:14" s="152" customFormat="1" ht="12.75">
      <c r="A11" s="168">
        <v>6</v>
      </c>
      <c r="B11" s="174"/>
      <c r="C11" s="175" t="s">
        <v>51</v>
      </c>
      <c r="D11" s="176" t="s">
        <v>52</v>
      </c>
      <c r="E11" s="171">
        <f aca="true" t="shared" si="5" ref="E11:K11">SUM(E12:E13)</f>
        <v>112000</v>
      </c>
      <c r="F11" s="171">
        <f t="shared" si="5"/>
        <v>102200</v>
      </c>
      <c r="G11" s="171">
        <f>SUM(G12:G13)</f>
        <v>102200</v>
      </c>
      <c r="H11" s="230">
        <f t="shared" si="5"/>
        <v>0</v>
      </c>
      <c r="I11" s="240">
        <f t="shared" si="5"/>
        <v>100176</v>
      </c>
      <c r="J11" s="234">
        <f t="shared" si="5"/>
        <v>100176</v>
      </c>
      <c r="K11" s="171">
        <f t="shared" si="5"/>
        <v>0</v>
      </c>
      <c r="L11" s="223">
        <f t="shared" si="2"/>
        <v>0.9801956947162427</v>
      </c>
      <c r="M11" s="223">
        <f t="shared" si="3"/>
        <v>0.0002653698237079566</v>
      </c>
      <c r="N11" s="151"/>
    </row>
    <row r="12" spans="1:13" s="151" customFormat="1" ht="12.75">
      <c r="A12" s="167">
        <v>7</v>
      </c>
      <c r="B12" s="146"/>
      <c r="C12" s="174"/>
      <c r="D12" s="177" t="s">
        <v>502</v>
      </c>
      <c r="E12" s="63">
        <v>102000</v>
      </c>
      <c r="F12" s="63">
        <v>102000</v>
      </c>
      <c r="G12" s="63">
        <v>102000</v>
      </c>
      <c r="H12" s="76"/>
      <c r="I12" s="241">
        <v>99976</v>
      </c>
      <c r="J12" s="235">
        <v>99976</v>
      </c>
      <c r="K12" s="63"/>
      <c r="L12" s="114">
        <f t="shared" si="2"/>
        <v>0.9801568627450981</v>
      </c>
      <c r="M12" s="114">
        <f t="shared" si="3"/>
        <v>0.00026484001652118944</v>
      </c>
    </row>
    <row r="13" spans="1:13" s="151" customFormat="1" ht="12.75">
      <c r="A13" s="168">
        <v>8</v>
      </c>
      <c r="B13" s="146"/>
      <c r="C13" s="174"/>
      <c r="D13" s="177" t="s">
        <v>46</v>
      </c>
      <c r="E13" s="63">
        <v>10000</v>
      </c>
      <c r="F13" s="63">
        <v>200</v>
      </c>
      <c r="G13" s="63">
        <v>200</v>
      </c>
      <c r="H13" s="76"/>
      <c r="I13" s="241">
        <v>200</v>
      </c>
      <c r="J13" s="235">
        <v>200</v>
      </c>
      <c r="K13" s="63"/>
      <c r="L13" s="114">
        <f t="shared" si="2"/>
        <v>1</v>
      </c>
      <c r="M13" s="114">
        <f t="shared" si="3"/>
        <v>5.29807186767203E-07</v>
      </c>
    </row>
    <row r="14" spans="1:14" s="151" customFormat="1" ht="19.5" customHeight="1">
      <c r="A14" s="169">
        <v>9</v>
      </c>
      <c r="B14" s="172" t="s">
        <v>425</v>
      </c>
      <c r="C14" s="173"/>
      <c r="D14" s="144" t="s">
        <v>426</v>
      </c>
      <c r="E14" s="144">
        <f aca="true" t="shared" si="6" ref="E14:K15">E15</f>
        <v>10000</v>
      </c>
      <c r="F14" s="144">
        <f t="shared" si="6"/>
        <v>10000</v>
      </c>
      <c r="G14" s="144">
        <f t="shared" si="6"/>
        <v>10000</v>
      </c>
      <c r="H14" s="229">
        <f t="shared" si="6"/>
        <v>0</v>
      </c>
      <c r="I14" s="239">
        <f t="shared" si="6"/>
        <v>9721</v>
      </c>
      <c r="J14" s="233">
        <f t="shared" si="6"/>
        <v>9721</v>
      </c>
      <c r="K14" s="144">
        <f t="shared" si="6"/>
        <v>0</v>
      </c>
      <c r="L14" s="119">
        <f t="shared" si="2"/>
        <v>0.9721</v>
      </c>
      <c r="M14" s="119">
        <f t="shared" si="3"/>
        <v>2.57512783128199E-05</v>
      </c>
      <c r="N14" s="220"/>
    </row>
    <row r="15" spans="1:13" s="151" customFormat="1" ht="12.75">
      <c r="A15" s="168">
        <v>10</v>
      </c>
      <c r="B15" s="174"/>
      <c r="C15" s="175" t="s">
        <v>53</v>
      </c>
      <c r="D15" s="176" t="s">
        <v>54</v>
      </c>
      <c r="E15" s="171">
        <f t="shared" si="6"/>
        <v>10000</v>
      </c>
      <c r="F15" s="171">
        <f t="shared" si="6"/>
        <v>10000</v>
      </c>
      <c r="G15" s="171">
        <f t="shared" si="6"/>
        <v>10000</v>
      </c>
      <c r="H15" s="230">
        <f t="shared" si="6"/>
        <v>0</v>
      </c>
      <c r="I15" s="240">
        <f t="shared" si="6"/>
        <v>9721</v>
      </c>
      <c r="J15" s="234">
        <f t="shared" si="6"/>
        <v>9721</v>
      </c>
      <c r="K15" s="171">
        <f t="shared" si="6"/>
        <v>0</v>
      </c>
      <c r="L15" s="223">
        <f t="shared" si="2"/>
        <v>0.9721</v>
      </c>
      <c r="M15" s="223">
        <f t="shared" si="3"/>
        <v>2.57512783128199E-05</v>
      </c>
    </row>
    <row r="16" spans="1:14" s="152" customFormat="1" ht="12.75">
      <c r="A16" s="167">
        <v>11</v>
      </c>
      <c r="B16" s="146"/>
      <c r="C16" s="146"/>
      <c r="D16" s="177" t="s">
        <v>46</v>
      </c>
      <c r="E16" s="63">
        <v>10000</v>
      </c>
      <c r="F16" s="63">
        <v>10000</v>
      </c>
      <c r="G16" s="63">
        <v>10000</v>
      </c>
      <c r="H16" s="76"/>
      <c r="I16" s="241">
        <v>9721</v>
      </c>
      <c r="J16" s="235">
        <v>9721</v>
      </c>
      <c r="K16" s="63"/>
      <c r="L16" s="114">
        <f t="shared" si="2"/>
        <v>0.9721</v>
      </c>
      <c r="M16" s="114">
        <f t="shared" si="3"/>
        <v>2.57512783128199E-05</v>
      </c>
      <c r="N16" s="151"/>
    </row>
    <row r="17" spans="1:14" s="152" customFormat="1" ht="19.5" customHeight="1">
      <c r="A17" s="170">
        <v>12</v>
      </c>
      <c r="B17" s="173">
        <v>600</v>
      </c>
      <c r="C17" s="173"/>
      <c r="D17" s="144" t="s">
        <v>428</v>
      </c>
      <c r="E17" s="144">
        <f aca="true" t="shared" si="7" ref="E17:K17">E18+E20+E36+E49+E53</f>
        <v>69322520</v>
      </c>
      <c r="F17" s="144">
        <f t="shared" si="7"/>
        <v>47719358</v>
      </c>
      <c r="G17" s="144">
        <f>G18+G20+G36+G49+G53</f>
        <v>23782426</v>
      </c>
      <c r="H17" s="229">
        <f t="shared" si="7"/>
        <v>0</v>
      </c>
      <c r="I17" s="239">
        <f t="shared" si="7"/>
        <v>39111600</v>
      </c>
      <c r="J17" s="233">
        <f t="shared" si="7"/>
        <v>23640503</v>
      </c>
      <c r="K17" s="144">
        <f t="shared" si="7"/>
        <v>0</v>
      </c>
      <c r="L17" s="119">
        <f t="shared" si="2"/>
        <v>0.8196170619059879</v>
      </c>
      <c r="M17" s="119">
        <f t="shared" si="3"/>
        <v>0.10360803382982069</v>
      </c>
      <c r="N17" s="220"/>
    </row>
    <row r="18" spans="1:13" s="151" customFormat="1" ht="12.75">
      <c r="A18" s="167">
        <v>13</v>
      </c>
      <c r="B18" s="174"/>
      <c r="C18" s="174">
        <v>60004</v>
      </c>
      <c r="D18" s="176" t="s">
        <v>55</v>
      </c>
      <c r="E18" s="171">
        <f aca="true" t="shared" si="8" ref="E18:K18">E19</f>
        <v>6450000</v>
      </c>
      <c r="F18" s="171">
        <f t="shared" si="8"/>
        <v>6450000</v>
      </c>
      <c r="G18" s="171">
        <f t="shared" si="8"/>
        <v>6450000</v>
      </c>
      <c r="H18" s="230">
        <f t="shared" si="8"/>
        <v>0</v>
      </c>
      <c r="I18" s="240">
        <f t="shared" si="8"/>
        <v>6447810</v>
      </c>
      <c r="J18" s="234">
        <f t="shared" si="8"/>
        <v>6447810</v>
      </c>
      <c r="K18" s="171">
        <f t="shared" si="8"/>
        <v>0</v>
      </c>
      <c r="L18" s="223">
        <f t="shared" si="2"/>
        <v>0.999660465116279</v>
      </c>
      <c r="M18" s="223">
        <f t="shared" si="3"/>
        <v>0.017080480384547195</v>
      </c>
    </row>
    <row r="19" spans="1:14" s="152" customFormat="1" ht="25.5">
      <c r="A19" s="168">
        <v>14</v>
      </c>
      <c r="B19" s="146"/>
      <c r="C19" s="146"/>
      <c r="D19" s="178" t="s">
        <v>503</v>
      </c>
      <c r="E19" s="63">
        <v>6450000</v>
      </c>
      <c r="F19" s="63">
        <v>6450000</v>
      </c>
      <c r="G19" s="63">
        <v>6450000</v>
      </c>
      <c r="H19" s="76"/>
      <c r="I19" s="241">
        <v>6447810</v>
      </c>
      <c r="J19" s="235">
        <v>6447810</v>
      </c>
      <c r="K19" s="63"/>
      <c r="L19" s="114">
        <f t="shared" si="2"/>
        <v>0.999660465116279</v>
      </c>
      <c r="M19" s="114">
        <f t="shared" si="3"/>
        <v>0.017080480384547195</v>
      </c>
      <c r="N19" s="151"/>
    </row>
    <row r="20" spans="1:13" s="151" customFormat="1" ht="25.5">
      <c r="A20" s="167">
        <v>15</v>
      </c>
      <c r="B20" s="174"/>
      <c r="C20" s="174">
        <v>60015</v>
      </c>
      <c r="D20" s="176" t="s">
        <v>56</v>
      </c>
      <c r="E20" s="171">
        <f aca="true" t="shared" si="9" ref="E20:K20">SUM(E21:E35)-E28-E29-E25-E26</f>
        <v>49918520</v>
      </c>
      <c r="F20" s="171">
        <f t="shared" si="9"/>
        <v>27895252</v>
      </c>
      <c r="G20" s="171">
        <f>SUM(G21:G35)-G28-G29-G25-G26</f>
        <v>11659781</v>
      </c>
      <c r="H20" s="230">
        <f t="shared" si="9"/>
        <v>0</v>
      </c>
      <c r="I20" s="240">
        <f t="shared" si="9"/>
        <v>25964857</v>
      </c>
      <c r="J20" s="234">
        <f t="shared" si="9"/>
        <v>11594835</v>
      </c>
      <c r="K20" s="171">
        <f t="shared" si="9"/>
        <v>0</v>
      </c>
      <c r="L20" s="223">
        <f t="shared" si="2"/>
        <v>0.9307984383865756</v>
      </c>
      <c r="M20" s="223">
        <f t="shared" si="3"/>
        <v>0.06878183920991358</v>
      </c>
    </row>
    <row r="21" spans="1:14" s="152" customFormat="1" ht="12.75">
      <c r="A21" s="168">
        <v>16</v>
      </c>
      <c r="B21" s="146"/>
      <c r="C21" s="146"/>
      <c r="D21" s="177" t="s">
        <v>218</v>
      </c>
      <c r="E21" s="63">
        <v>4550000</v>
      </c>
      <c r="F21" s="63">
        <v>8565400</v>
      </c>
      <c r="G21" s="63">
        <v>8565400</v>
      </c>
      <c r="H21" s="76"/>
      <c r="I21" s="241">
        <v>8512900</v>
      </c>
      <c r="J21" s="235">
        <v>8512900</v>
      </c>
      <c r="K21" s="63"/>
      <c r="L21" s="114">
        <f t="shared" si="2"/>
        <v>0.9938706890512994</v>
      </c>
      <c r="M21" s="114">
        <f t="shared" si="3"/>
        <v>0.022550978001152612</v>
      </c>
      <c r="N21" s="151"/>
    </row>
    <row r="22" spans="1:14" s="152" customFormat="1" ht="38.25">
      <c r="A22" s="167">
        <v>17</v>
      </c>
      <c r="B22" s="146"/>
      <c r="C22" s="146"/>
      <c r="D22" s="177" t="s">
        <v>403</v>
      </c>
      <c r="E22" s="63">
        <v>300000</v>
      </c>
      <c r="F22" s="63"/>
      <c r="G22" s="63"/>
      <c r="H22" s="76"/>
      <c r="I22" s="241"/>
      <c r="J22" s="235"/>
      <c r="K22" s="63"/>
      <c r="L22" s="114"/>
      <c r="M22" s="114">
        <f t="shared" si="3"/>
        <v>0</v>
      </c>
      <c r="N22" s="151"/>
    </row>
    <row r="23" spans="1:14" s="152" customFormat="1" ht="25.5">
      <c r="A23" s="168">
        <v>18</v>
      </c>
      <c r="B23" s="146"/>
      <c r="C23" s="146"/>
      <c r="D23" s="177" t="s">
        <v>504</v>
      </c>
      <c r="E23" s="63">
        <v>380000</v>
      </c>
      <c r="F23" s="63">
        <v>255000</v>
      </c>
      <c r="G23" s="63"/>
      <c r="H23" s="76"/>
      <c r="I23" s="241">
        <v>202017</v>
      </c>
      <c r="J23" s="235"/>
      <c r="K23" s="63"/>
      <c r="L23" s="114">
        <f t="shared" si="2"/>
        <v>0.7922235294117647</v>
      </c>
      <c r="M23" s="114">
        <f t="shared" si="3"/>
        <v>0.0005351502922457502</v>
      </c>
      <c r="N23" s="151"/>
    </row>
    <row r="24" spans="1:13" s="151" customFormat="1" ht="38.25">
      <c r="A24" s="167">
        <v>19</v>
      </c>
      <c r="B24" s="146"/>
      <c r="C24" s="146"/>
      <c r="D24" s="177" t="s">
        <v>505</v>
      </c>
      <c r="E24" s="63">
        <f aca="true" t="shared" si="10" ref="E24:K24">E25+E26</f>
        <v>32337980</v>
      </c>
      <c r="F24" s="63">
        <f t="shared" si="10"/>
        <v>3990278</v>
      </c>
      <c r="G24" s="63">
        <f t="shared" si="10"/>
        <v>0</v>
      </c>
      <c r="H24" s="76">
        <f t="shared" si="10"/>
        <v>0</v>
      </c>
      <c r="I24" s="241">
        <f t="shared" si="10"/>
        <v>3900782</v>
      </c>
      <c r="J24" s="235">
        <f t="shared" si="10"/>
        <v>0</v>
      </c>
      <c r="K24" s="63">
        <f t="shared" si="10"/>
        <v>0</v>
      </c>
      <c r="L24" s="114">
        <f t="shared" si="2"/>
        <v>0.9775714875003696</v>
      </c>
      <c r="M24" s="114">
        <f t="shared" si="3"/>
        <v>0.010333311688060717</v>
      </c>
    </row>
    <row r="25" spans="1:13" s="151" customFormat="1" ht="12.75">
      <c r="A25" s="168">
        <v>20</v>
      </c>
      <c r="B25" s="146"/>
      <c r="C25" s="146"/>
      <c r="D25" s="179" t="s">
        <v>506</v>
      </c>
      <c r="E25" s="63">
        <v>32337980</v>
      </c>
      <c r="F25" s="63">
        <v>3865278</v>
      </c>
      <c r="G25" s="63"/>
      <c r="H25" s="76"/>
      <c r="I25" s="241">
        <v>3776044</v>
      </c>
      <c r="J25" s="235"/>
      <c r="K25" s="63"/>
      <c r="L25" s="114">
        <f t="shared" si="2"/>
        <v>0.9769139503031865</v>
      </c>
      <c r="M25" s="114">
        <f t="shared" si="3"/>
        <v>0.010002876243745882</v>
      </c>
    </row>
    <row r="26" spans="1:14" s="152" customFormat="1" ht="12.75">
      <c r="A26" s="167">
        <v>21</v>
      </c>
      <c r="B26" s="146"/>
      <c r="C26" s="146"/>
      <c r="D26" s="179" t="s">
        <v>507</v>
      </c>
      <c r="E26" s="63"/>
      <c r="F26" s="63">
        <v>125000</v>
      </c>
      <c r="G26" s="63"/>
      <c r="H26" s="76"/>
      <c r="I26" s="241">
        <v>124738</v>
      </c>
      <c r="J26" s="235"/>
      <c r="K26" s="63"/>
      <c r="L26" s="114">
        <f t="shared" si="2"/>
        <v>0.997904</v>
      </c>
      <c r="M26" s="114">
        <f t="shared" si="3"/>
        <v>0.00033043544431483684</v>
      </c>
      <c r="N26" s="151"/>
    </row>
    <row r="27" spans="1:14" s="152" customFormat="1" ht="25.5">
      <c r="A27" s="168">
        <v>22</v>
      </c>
      <c r="B27" s="146"/>
      <c r="C27" s="146"/>
      <c r="D27" s="177" t="s">
        <v>508</v>
      </c>
      <c r="E27" s="63">
        <f aca="true" t="shared" si="11" ref="E27:K27">E28+E29</f>
        <v>8343540</v>
      </c>
      <c r="F27" s="63">
        <f t="shared" si="11"/>
        <v>8420149</v>
      </c>
      <c r="G27" s="63">
        <f t="shared" si="11"/>
        <v>0</v>
      </c>
      <c r="H27" s="76">
        <f t="shared" si="11"/>
        <v>0</v>
      </c>
      <c r="I27" s="241">
        <f t="shared" si="11"/>
        <v>6706198</v>
      </c>
      <c r="J27" s="235">
        <f t="shared" si="11"/>
        <v>0</v>
      </c>
      <c r="K27" s="63">
        <f t="shared" si="11"/>
        <v>0</v>
      </c>
      <c r="L27" s="114">
        <f t="shared" si="2"/>
        <v>0.7964464761846851</v>
      </c>
      <c r="M27" s="114">
        <f t="shared" si="3"/>
        <v>0.017764959481419217</v>
      </c>
      <c r="N27" s="151"/>
    </row>
    <row r="28" spans="1:13" s="151" customFormat="1" ht="12.75">
      <c r="A28" s="167">
        <v>23</v>
      </c>
      <c r="B28" s="146"/>
      <c r="C28" s="146"/>
      <c r="D28" s="179" t="s">
        <v>506</v>
      </c>
      <c r="E28" s="63">
        <v>8343540</v>
      </c>
      <c r="F28" s="63">
        <v>8359149</v>
      </c>
      <c r="G28" s="63"/>
      <c r="H28" s="76"/>
      <c r="I28" s="241">
        <v>6645763</v>
      </c>
      <c r="J28" s="235"/>
      <c r="K28" s="63"/>
      <c r="L28" s="114">
        <f t="shared" si="2"/>
        <v>0.7950286566252139</v>
      </c>
      <c r="M28" s="114">
        <f t="shared" si="3"/>
        <v>0.017604864994757836</v>
      </c>
    </row>
    <row r="29" spans="1:14" s="152" customFormat="1" ht="12.75">
      <c r="A29" s="168">
        <v>24</v>
      </c>
      <c r="B29" s="146"/>
      <c r="C29" s="146"/>
      <c r="D29" s="179" t="s">
        <v>507</v>
      </c>
      <c r="E29" s="63"/>
      <c r="F29" s="63">
        <v>61000</v>
      </c>
      <c r="G29" s="63"/>
      <c r="H29" s="76"/>
      <c r="I29" s="241">
        <v>60435</v>
      </c>
      <c r="J29" s="235"/>
      <c r="K29" s="63"/>
      <c r="L29" s="114">
        <f t="shared" si="2"/>
        <v>0.9907377049180328</v>
      </c>
      <c r="M29" s="114">
        <f t="shared" si="3"/>
        <v>0.00016009448666137957</v>
      </c>
      <c r="N29" s="151"/>
    </row>
    <row r="30" spans="1:13" s="151" customFormat="1" ht="38.25">
      <c r="A30" s="167">
        <v>25</v>
      </c>
      <c r="B30" s="146"/>
      <c r="C30" s="174"/>
      <c r="D30" s="177" t="s">
        <v>509</v>
      </c>
      <c r="E30" s="63">
        <v>540000</v>
      </c>
      <c r="F30" s="63">
        <v>575000</v>
      </c>
      <c r="G30" s="63"/>
      <c r="H30" s="76"/>
      <c r="I30" s="241">
        <v>570664</v>
      </c>
      <c r="J30" s="235"/>
      <c r="K30" s="63"/>
      <c r="L30" s="114">
        <f t="shared" si="2"/>
        <v>0.9924591304347826</v>
      </c>
      <c r="M30" s="114">
        <f t="shared" si="3"/>
        <v>0.0015117094421465956</v>
      </c>
    </row>
    <row r="31" spans="1:13" s="151" customFormat="1" ht="12.75">
      <c r="A31" s="168">
        <v>26</v>
      </c>
      <c r="B31" s="146"/>
      <c r="C31" s="174"/>
      <c r="D31" s="177" t="s">
        <v>293</v>
      </c>
      <c r="E31" s="63">
        <v>1850000</v>
      </c>
      <c r="F31" s="63">
        <v>1766805</v>
      </c>
      <c r="G31" s="63">
        <v>1766805</v>
      </c>
      <c r="H31" s="76"/>
      <c r="I31" s="241">
        <v>1766805</v>
      </c>
      <c r="J31" s="235">
        <v>1766805</v>
      </c>
      <c r="K31" s="63"/>
      <c r="L31" s="114">
        <f t="shared" si="2"/>
        <v>1</v>
      </c>
      <c r="M31" s="114">
        <f t="shared" si="3"/>
        <v>0.0046803299330811406</v>
      </c>
    </row>
    <row r="32" spans="1:14" s="152" customFormat="1" ht="12.75">
      <c r="A32" s="167">
        <v>27</v>
      </c>
      <c r="B32" s="146"/>
      <c r="C32" s="174"/>
      <c r="D32" s="177" t="s">
        <v>510</v>
      </c>
      <c r="E32" s="63">
        <v>967000</v>
      </c>
      <c r="F32" s="63">
        <v>1280000</v>
      </c>
      <c r="G32" s="63"/>
      <c r="H32" s="76"/>
      <c r="I32" s="241">
        <v>1275317</v>
      </c>
      <c r="J32" s="235"/>
      <c r="K32" s="63"/>
      <c r="L32" s="114">
        <f t="shared" si="2"/>
        <v>0.99634140625</v>
      </c>
      <c r="M32" s="114">
        <f t="shared" si="3"/>
        <v>0.0033783605600319453</v>
      </c>
      <c r="N32" s="151"/>
    </row>
    <row r="33" spans="1:13" s="151" customFormat="1" ht="38.25">
      <c r="A33" s="168">
        <v>28</v>
      </c>
      <c r="B33" s="146"/>
      <c r="C33" s="174"/>
      <c r="D33" s="177" t="s">
        <v>511</v>
      </c>
      <c r="E33" s="63">
        <v>650000</v>
      </c>
      <c r="F33" s="63">
        <v>1715044</v>
      </c>
      <c r="G33" s="63"/>
      <c r="H33" s="76"/>
      <c r="I33" s="241">
        <v>1715044</v>
      </c>
      <c r="J33" s="235"/>
      <c r="K33" s="63"/>
      <c r="L33" s="114">
        <f t="shared" si="2"/>
        <v>1</v>
      </c>
      <c r="M33" s="114">
        <f t="shared" si="3"/>
        <v>0.004543213184109854</v>
      </c>
    </row>
    <row r="34" spans="1:14" s="152" customFormat="1" ht="25.5">
      <c r="A34" s="167">
        <v>29</v>
      </c>
      <c r="B34" s="146"/>
      <c r="C34" s="174"/>
      <c r="D34" s="177" t="s">
        <v>512</v>
      </c>
      <c r="E34" s="63"/>
      <c r="F34" s="63">
        <v>798000</v>
      </c>
      <c r="G34" s="63">
        <v>798000</v>
      </c>
      <c r="H34" s="76"/>
      <c r="I34" s="241">
        <v>792782</v>
      </c>
      <c r="J34" s="235">
        <v>792782</v>
      </c>
      <c r="K34" s="63"/>
      <c r="L34" s="114">
        <f t="shared" si="2"/>
        <v>0.9934611528822055</v>
      </c>
      <c r="M34" s="114">
        <f t="shared" si="3"/>
        <v>0.0021001080056983834</v>
      </c>
      <c r="N34" s="151"/>
    </row>
    <row r="35" spans="1:14" s="152" customFormat="1" ht="38.25">
      <c r="A35" s="168">
        <v>30</v>
      </c>
      <c r="B35" s="146"/>
      <c r="C35" s="174"/>
      <c r="D35" s="177" t="s">
        <v>513</v>
      </c>
      <c r="E35" s="63"/>
      <c r="F35" s="63">
        <v>529576</v>
      </c>
      <c r="G35" s="63">
        <v>529576</v>
      </c>
      <c r="H35" s="76"/>
      <c r="I35" s="241">
        <v>522348</v>
      </c>
      <c r="J35" s="235">
        <v>522348</v>
      </c>
      <c r="K35" s="63"/>
      <c r="L35" s="114">
        <f t="shared" si="2"/>
        <v>0.9863513452271251</v>
      </c>
      <c r="M35" s="114">
        <f t="shared" si="3"/>
        <v>0.0013837186219673747</v>
      </c>
      <c r="N35" s="151"/>
    </row>
    <row r="36" spans="1:14" s="152" customFormat="1" ht="12.75">
      <c r="A36" s="167">
        <v>31</v>
      </c>
      <c r="B36" s="174"/>
      <c r="C36" s="174">
        <v>60016</v>
      </c>
      <c r="D36" s="176" t="s">
        <v>57</v>
      </c>
      <c r="E36" s="171">
        <f aca="true" t="shared" si="12" ref="E36:K36">SUM(E37:E48)</f>
        <v>12546000</v>
      </c>
      <c r="F36" s="171">
        <f t="shared" si="12"/>
        <v>12932661</v>
      </c>
      <c r="G36" s="171">
        <f>SUM(G37:G48)</f>
        <v>5442000</v>
      </c>
      <c r="H36" s="230">
        <f t="shared" si="12"/>
        <v>0</v>
      </c>
      <c r="I36" s="240">
        <f t="shared" si="12"/>
        <v>6309007</v>
      </c>
      <c r="J36" s="234">
        <f t="shared" si="12"/>
        <v>5367213</v>
      </c>
      <c r="K36" s="171">
        <f t="shared" si="12"/>
        <v>0</v>
      </c>
      <c r="L36" s="223">
        <f t="shared" si="2"/>
        <v>0.4878351794731185</v>
      </c>
      <c r="M36" s="223">
        <f t="shared" si="3"/>
        <v>0.016712786249822954</v>
      </c>
      <c r="N36" s="151"/>
    </row>
    <row r="37" spans="1:14" s="152" customFormat="1" ht="12.75">
      <c r="A37" s="168">
        <v>32</v>
      </c>
      <c r="B37" s="146"/>
      <c r="C37" s="174"/>
      <c r="D37" s="177" t="s">
        <v>218</v>
      </c>
      <c r="E37" s="63">
        <v>2500000</v>
      </c>
      <c r="F37" s="63">
        <v>3300000</v>
      </c>
      <c r="G37" s="63">
        <v>3300000</v>
      </c>
      <c r="H37" s="76"/>
      <c r="I37" s="241">
        <v>3289006</v>
      </c>
      <c r="J37" s="235">
        <v>3289006</v>
      </c>
      <c r="K37" s="63"/>
      <c r="L37" s="114">
        <f t="shared" si="2"/>
        <v>0.9966684848484848</v>
      </c>
      <c r="M37" s="114">
        <f t="shared" si="3"/>
        <v>0.008712695080602255</v>
      </c>
      <c r="N37" s="151"/>
    </row>
    <row r="38" spans="1:14" s="152" customFormat="1" ht="12.75">
      <c r="A38" s="167">
        <v>33</v>
      </c>
      <c r="B38" s="146"/>
      <c r="C38" s="174"/>
      <c r="D38" s="177" t="s">
        <v>294</v>
      </c>
      <c r="E38" s="63">
        <v>800000</v>
      </c>
      <c r="F38" s="63">
        <v>800000</v>
      </c>
      <c r="G38" s="63">
        <v>800000</v>
      </c>
      <c r="H38" s="76"/>
      <c r="I38" s="241">
        <v>738698</v>
      </c>
      <c r="J38" s="235">
        <v>738698</v>
      </c>
      <c r="K38" s="63"/>
      <c r="L38" s="114">
        <f t="shared" si="2"/>
        <v>0.9233725</v>
      </c>
      <c r="M38" s="114">
        <f t="shared" si="3"/>
        <v>0.0019568375462527964</v>
      </c>
      <c r="N38" s="151"/>
    </row>
    <row r="39" spans="1:14" s="152" customFormat="1" ht="25.5">
      <c r="A39" s="168">
        <v>34</v>
      </c>
      <c r="B39" s="146"/>
      <c r="C39" s="174"/>
      <c r="D39" s="177" t="s">
        <v>514</v>
      </c>
      <c r="E39" s="63">
        <v>345000</v>
      </c>
      <c r="F39" s="63">
        <v>33460</v>
      </c>
      <c r="G39" s="63"/>
      <c r="H39" s="76"/>
      <c r="I39" s="241">
        <v>33460</v>
      </c>
      <c r="J39" s="235"/>
      <c r="K39" s="63"/>
      <c r="L39" s="114">
        <f t="shared" si="2"/>
        <v>1</v>
      </c>
      <c r="M39" s="114">
        <f t="shared" si="3"/>
        <v>8.863674234615306E-05</v>
      </c>
      <c r="N39" s="151"/>
    </row>
    <row r="40" spans="1:14" s="152" customFormat="1" ht="25.5">
      <c r="A40" s="167">
        <v>35</v>
      </c>
      <c r="B40" s="146"/>
      <c r="C40" s="174"/>
      <c r="D40" s="177" t="s">
        <v>515</v>
      </c>
      <c r="E40" s="63">
        <v>100000</v>
      </c>
      <c r="F40" s="63">
        <v>65000</v>
      </c>
      <c r="G40" s="63"/>
      <c r="H40" s="76"/>
      <c r="I40" s="241">
        <v>61778</v>
      </c>
      <c r="J40" s="235"/>
      <c r="K40" s="63"/>
      <c r="L40" s="114">
        <f t="shared" si="2"/>
        <v>0.9504307692307692</v>
      </c>
      <c r="M40" s="114">
        <f t="shared" si="3"/>
        <v>0.00016365214192052134</v>
      </c>
      <c r="N40" s="151"/>
    </row>
    <row r="41" spans="1:14" s="152" customFormat="1" ht="51">
      <c r="A41" s="168">
        <v>36</v>
      </c>
      <c r="B41" s="146"/>
      <c r="C41" s="174"/>
      <c r="D41" s="177" t="s">
        <v>516</v>
      </c>
      <c r="E41" s="63">
        <v>6526000</v>
      </c>
      <c r="F41" s="63">
        <v>6526000</v>
      </c>
      <c r="G41" s="63"/>
      <c r="H41" s="76"/>
      <c r="I41" s="241">
        <v>29280</v>
      </c>
      <c r="J41" s="235"/>
      <c r="K41" s="63"/>
      <c r="L41" s="114">
        <f t="shared" si="2"/>
        <v>0.0044866687097762795</v>
      </c>
      <c r="M41" s="114">
        <f t="shared" si="3"/>
        <v>7.756377214271851E-05</v>
      </c>
      <c r="N41" s="151"/>
    </row>
    <row r="42" spans="1:13" s="151" customFormat="1" ht="25.5">
      <c r="A42" s="167">
        <v>37</v>
      </c>
      <c r="B42" s="146"/>
      <c r="C42" s="174"/>
      <c r="D42" s="177" t="s">
        <v>517</v>
      </c>
      <c r="E42" s="63">
        <v>100000</v>
      </c>
      <c r="F42" s="63">
        <v>92201</v>
      </c>
      <c r="G42" s="63"/>
      <c r="H42" s="76"/>
      <c r="I42" s="241">
        <v>92201</v>
      </c>
      <c r="J42" s="235"/>
      <c r="K42" s="63"/>
      <c r="L42" s="114">
        <f t="shared" si="2"/>
        <v>1</v>
      </c>
      <c r="M42" s="114">
        <f t="shared" si="3"/>
        <v>0.00024424376213561444</v>
      </c>
    </row>
    <row r="43" spans="1:14" s="152" customFormat="1" ht="38.25">
      <c r="A43" s="168">
        <v>38</v>
      </c>
      <c r="B43" s="146"/>
      <c r="C43" s="174"/>
      <c r="D43" s="177" t="s">
        <v>518</v>
      </c>
      <c r="E43" s="63">
        <v>600000</v>
      </c>
      <c r="F43" s="63">
        <v>624000</v>
      </c>
      <c r="G43" s="63"/>
      <c r="H43" s="76"/>
      <c r="I43" s="241">
        <v>581175</v>
      </c>
      <c r="J43" s="235"/>
      <c r="K43" s="63"/>
      <c r="L43" s="114">
        <f t="shared" si="2"/>
        <v>0.9313701923076924</v>
      </c>
      <c r="M43" s="114">
        <f t="shared" si="3"/>
        <v>0.001539553458847146</v>
      </c>
      <c r="N43" s="151"/>
    </row>
    <row r="44" spans="1:14" s="152" customFormat="1" ht="25.5">
      <c r="A44" s="167">
        <v>39</v>
      </c>
      <c r="B44" s="146"/>
      <c r="C44" s="174"/>
      <c r="D44" s="177" t="s">
        <v>519</v>
      </c>
      <c r="E44" s="63">
        <v>200000</v>
      </c>
      <c r="F44" s="63">
        <v>67000</v>
      </c>
      <c r="G44" s="63">
        <v>67000</v>
      </c>
      <c r="H44" s="76"/>
      <c r="I44" s="241">
        <v>65234</v>
      </c>
      <c r="J44" s="235">
        <v>65234</v>
      </c>
      <c r="K44" s="63"/>
      <c r="L44" s="114">
        <f t="shared" si="2"/>
        <v>0.9736417910447761</v>
      </c>
      <c r="M44" s="114">
        <f t="shared" si="3"/>
        <v>0.0001728072101078586</v>
      </c>
      <c r="N44" s="151"/>
    </row>
    <row r="45" spans="1:14" s="152" customFormat="1" ht="25.5">
      <c r="A45" s="168">
        <v>40</v>
      </c>
      <c r="B45" s="146"/>
      <c r="C45" s="174"/>
      <c r="D45" s="177" t="s">
        <v>520</v>
      </c>
      <c r="E45" s="63">
        <v>50000</v>
      </c>
      <c r="F45" s="63">
        <v>50000</v>
      </c>
      <c r="G45" s="63"/>
      <c r="H45" s="76"/>
      <c r="I45" s="241">
        <v>45981</v>
      </c>
      <c r="J45" s="235"/>
      <c r="K45" s="63"/>
      <c r="L45" s="114">
        <f t="shared" si="2"/>
        <v>0.91962</v>
      </c>
      <c r="M45" s="114">
        <f t="shared" si="3"/>
        <v>0.0001218053212737138</v>
      </c>
      <c r="N45" s="151"/>
    </row>
    <row r="46" spans="1:14" s="152" customFormat="1" ht="38.25">
      <c r="A46" s="167">
        <v>41</v>
      </c>
      <c r="B46" s="146"/>
      <c r="C46" s="174"/>
      <c r="D46" s="177" t="s">
        <v>521</v>
      </c>
      <c r="E46" s="63">
        <v>50000</v>
      </c>
      <c r="F46" s="63">
        <v>100000</v>
      </c>
      <c r="G46" s="63"/>
      <c r="H46" s="76"/>
      <c r="I46" s="241">
        <v>97919</v>
      </c>
      <c r="J46" s="235"/>
      <c r="K46" s="63"/>
      <c r="L46" s="114">
        <f t="shared" si="2"/>
        <v>0.97919</v>
      </c>
      <c r="M46" s="114">
        <f t="shared" si="3"/>
        <v>0.00025939094960528874</v>
      </c>
      <c r="N46" s="151"/>
    </row>
    <row r="47" spans="1:14" s="152" customFormat="1" ht="12.75">
      <c r="A47" s="168">
        <v>42</v>
      </c>
      <c r="B47" s="146"/>
      <c r="C47" s="174"/>
      <c r="D47" s="177" t="s">
        <v>219</v>
      </c>
      <c r="E47" s="63">
        <v>1205000</v>
      </c>
      <c r="F47" s="63">
        <v>1205000</v>
      </c>
      <c r="G47" s="63">
        <v>1205000</v>
      </c>
      <c r="H47" s="76"/>
      <c r="I47" s="241">
        <v>1204762</v>
      </c>
      <c r="J47" s="235">
        <v>1204762</v>
      </c>
      <c r="K47" s="63"/>
      <c r="L47" s="114">
        <f t="shared" si="2"/>
        <v>0.999802489626556</v>
      </c>
      <c r="M47" s="114">
        <f t="shared" si="3"/>
        <v>0.003191457829720145</v>
      </c>
      <c r="N47" s="151"/>
    </row>
    <row r="48" spans="1:14" s="152" customFormat="1" ht="12.75">
      <c r="A48" s="167">
        <v>43</v>
      </c>
      <c r="B48" s="146"/>
      <c r="C48" s="174"/>
      <c r="D48" s="177" t="s">
        <v>220</v>
      </c>
      <c r="E48" s="63">
        <v>70000</v>
      </c>
      <c r="F48" s="63">
        <v>70000</v>
      </c>
      <c r="G48" s="63">
        <v>70000</v>
      </c>
      <c r="H48" s="76"/>
      <c r="I48" s="241">
        <v>69513</v>
      </c>
      <c r="J48" s="235">
        <v>69513</v>
      </c>
      <c r="K48" s="63"/>
      <c r="L48" s="114">
        <f t="shared" si="2"/>
        <v>0.9930428571428571</v>
      </c>
      <c r="M48" s="114">
        <f t="shared" si="3"/>
        <v>0.00018414243486874292</v>
      </c>
      <c r="N48" s="151"/>
    </row>
    <row r="49" spans="1:14" s="152" customFormat="1" ht="12.75">
      <c r="A49" s="168">
        <v>44</v>
      </c>
      <c r="B49" s="174"/>
      <c r="C49" s="174">
        <v>60017</v>
      </c>
      <c r="D49" s="176" t="s">
        <v>290</v>
      </c>
      <c r="E49" s="171">
        <f aca="true" t="shared" si="13" ref="E49:K49">SUM(E50:E52)</f>
        <v>398000</v>
      </c>
      <c r="F49" s="171">
        <f t="shared" si="13"/>
        <v>412945</v>
      </c>
      <c r="G49" s="171">
        <f>SUM(G50:G52)</f>
        <v>220645</v>
      </c>
      <c r="H49" s="230">
        <f t="shared" si="13"/>
        <v>0</v>
      </c>
      <c r="I49" s="240">
        <f t="shared" si="13"/>
        <v>361482</v>
      </c>
      <c r="J49" s="234">
        <f t="shared" si="13"/>
        <v>220645</v>
      </c>
      <c r="K49" s="171">
        <f t="shared" si="13"/>
        <v>0</v>
      </c>
      <c r="L49" s="223">
        <f t="shared" si="2"/>
        <v>0.8753756553536185</v>
      </c>
      <c r="M49" s="223">
        <f t="shared" si="3"/>
        <v>0.0009575788074349103</v>
      </c>
      <c r="N49" s="151"/>
    </row>
    <row r="50" spans="1:14" s="152" customFormat="1" ht="12.75">
      <c r="A50" s="167">
        <v>45</v>
      </c>
      <c r="B50" s="146"/>
      <c r="C50" s="174"/>
      <c r="D50" s="177" t="s">
        <v>218</v>
      </c>
      <c r="E50" s="63">
        <v>102000</v>
      </c>
      <c r="F50" s="63">
        <v>102000</v>
      </c>
      <c r="G50" s="63">
        <v>102000</v>
      </c>
      <c r="H50" s="76"/>
      <c r="I50" s="241">
        <v>102000</v>
      </c>
      <c r="J50" s="235">
        <v>102000</v>
      </c>
      <c r="K50" s="63"/>
      <c r="L50" s="114">
        <f t="shared" si="2"/>
        <v>1</v>
      </c>
      <c r="M50" s="114">
        <f t="shared" si="3"/>
        <v>0.0002702016652512735</v>
      </c>
      <c r="N50" s="151"/>
    </row>
    <row r="51" spans="1:14" s="152" customFormat="1" ht="25.5">
      <c r="A51" s="168">
        <v>46</v>
      </c>
      <c r="B51" s="146"/>
      <c r="C51" s="174"/>
      <c r="D51" s="177" t="s">
        <v>522</v>
      </c>
      <c r="E51" s="63">
        <v>96000</v>
      </c>
      <c r="F51" s="63">
        <v>118645</v>
      </c>
      <c r="G51" s="63">
        <v>118645</v>
      </c>
      <c r="H51" s="76"/>
      <c r="I51" s="241">
        <v>118645</v>
      </c>
      <c r="J51" s="235">
        <v>118645</v>
      </c>
      <c r="K51" s="63"/>
      <c r="L51" s="114">
        <f t="shared" si="2"/>
        <v>1</v>
      </c>
      <c r="M51" s="114">
        <f t="shared" si="3"/>
        <v>0.000314294868369974</v>
      </c>
      <c r="N51" s="151"/>
    </row>
    <row r="52" spans="1:14" s="152" customFormat="1" ht="25.5">
      <c r="A52" s="167">
        <v>47</v>
      </c>
      <c r="B52" s="146"/>
      <c r="C52" s="174"/>
      <c r="D52" s="177" t="s">
        <v>523</v>
      </c>
      <c r="E52" s="63">
        <v>200000</v>
      </c>
      <c r="F52" s="63">
        <v>192300</v>
      </c>
      <c r="G52" s="63"/>
      <c r="H52" s="76"/>
      <c r="I52" s="241">
        <v>140837</v>
      </c>
      <c r="J52" s="235"/>
      <c r="K52" s="63"/>
      <c r="L52" s="114">
        <f t="shared" si="2"/>
        <v>0.7323816952678107</v>
      </c>
      <c r="M52" s="114">
        <f t="shared" si="3"/>
        <v>0.00037308227381366283</v>
      </c>
      <c r="N52" s="151"/>
    </row>
    <row r="53" spans="1:14" s="152" customFormat="1" ht="12.75">
      <c r="A53" s="168">
        <v>48</v>
      </c>
      <c r="B53" s="174"/>
      <c r="C53" s="174">
        <v>60095</v>
      </c>
      <c r="D53" s="176" t="s">
        <v>52</v>
      </c>
      <c r="E53" s="171">
        <f aca="true" t="shared" si="14" ref="E53:K53">SUM(E54:E55)</f>
        <v>10000</v>
      </c>
      <c r="F53" s="171">
        <f t="shared" si="14"/>
        <v>28500</v>
      </c>
      <c r="G53" s="171">
        <f>SUM(G54:G55)</f>
        <v>10000</v>
      </c>
      <c r="H53" s="230">
        <f t="shared" si="14"/>
        <v>0</v>
      </c>
      <c r="I53" s="240">
        <f t="shared" si="14"/>
        <v>28444</v>
      </c>
      <c r="J53" s="234">
        <f t="shared" si="14"/>
        <v>10000</v>
      </c>
      <c r="K53" s="171">
        <f t="shared" si="14"/>
        <v>0</v>
      </c>
      <c r="L53" s="223">
        <f t="shared" si="2"/>
        <v>0.9980350877192983</v>
      </c>
      <c r="M53" s="223">
        <f t="shared" si="3"/>
        <v>7.53491781020316E-05</v>
      </c>
      <c r="N53" s="151"/>
    </row>
    <row r="54" spans="1:14" s="152" customFormat="1" ht="25.5">
      <c r="A54" s="167">
        <v>49</v>
      </c>
      <c r="B54" s="146"/>
      <c r="C54" s="174"/>
      <c r="D54" s="177" t="s">
        <v>524</v>
      </c>
      <c r="E54" s="63">
        <v>10000</v>
      </c>
      <c r="F54" s="63">
        <v>10000</v>
      </c>
      <c r="G54" s="63">
        <v>10000</v>
      </c>
      <c r="H54" s="76"/>
      <c r="I54" s="241">
        <v>10000</v>
      </c>
      <c r="J54" s="235">
        <v>10000</v>
      </c>
      <c r="K54" s="63"/>
      <c r="L54" s="114">
        <f t="shared" si="2"/>
        <v>1</v>
      </c>
      <c r="M54" s="114">
        <f t="shared" si="3"/>
        <v>2.649035933836015E-05</v>
      </c>
      <c r="N54" s="151"/>
    </row>
    <row r="55" spans="1:14" s="152" customFormat="1" ht="25.5">
      <c r="A55" s="168">
        <v>50</v>
      </c>
      <c r="B55" s="146"/>
      <c r="C55" s="174"/>
      <c r="D55" s="177" t="s">
        <v>525</v>
      </c>
      <c r="E55" s="63"/>
      <c r="F55" s="63">
        <v>18500</v>
      </c>
      <c r="G55" s="63"/>
      <c r="H55" s="76"/>
      <c r="I55" s="241">
        <v>18444</v>
      </c>
      <c r="J55" s="235"/>
      <c r="K55" s="63"/>
      <c r="L55" s="114">
        <f t="shared" si="2"/>
        <v>0.9969729729729729</v>
      </c>
      <c r="M55" s="114">
        <f t="shared" si="3"/>
        <v>4.885881876367146E-05</v>
      </c>
      <c r="N55" s="151"/>
    </row>
    <row r="56" spans="1:14" s="151" customFormat="1" ht="19.5" customHeight="1">
      <c r="A56" s="169">
        <v>51</v>
      </c>
      <c r="B56" s="173">
        <v>630</v>
      </c>
      <c r="C56" s="173"/>
      <c r="D56" s="144" t="s">
        <v>295</v>
      </c>
      <c r="E56" s="144">
        <f aca="true" t="shared" si="15" ref="E56:K57">E57</f>
        <v>17500</v>
      </c>
      <c r="F56" s="144">
        <f t="shared" si="15"/>
        <v>17500</v>
      </c>
      <c r="G56" s="144">
        <f t="shared" si="15"/>
        <v>17500</v>
      </c>
      <c r="H56" s="229">
        <f t="shared" si="15"/>
        <v>11600</v>
      </c>
      <c r="I56" s="239">
        <f t="shared" si="15"/>
        <v>7596</v>
      </c>
      <c r="J56" s="233">
        <f t="shared" si="15"/>
        <v>7596</v>
      </c>
      <c r="K56" s="144">
        <f t="shared" si="15"/>
        <v>3936</v>
      </c>
      <c r="L56" s="119">
        <f t="shared" si="2"/>
        <v>0.43405714285714286</v>
      </c>
      <c r="M56" s="119">
        <f t="shared" si="3"/>
        <v>2.012207695341837E-05</v>
      </c>
      <c r="N56" s="220"/>
    </row>
    <row r="57" spans="1:14" s="152" customFormat="1" ht="12.75">
      <c r="A57" s="168">
        <v>52</v>
      </c>
      <c r="B57" s="174"/>
      <c r="C57" s="174">
        <v>63001</v>
      </c>
      <c r="D57" s="180" t="s">
        <v>296</v>
      </c>
      <c r="E57" s="171">
        <f t="shared" si="15"/>
        <v>17500</v>
      </c>
      <c r="F57" s="171">
        <f t="shared" si="15"/>
        <v>17500</v>
      </c>
      <c r="G57" s="171">
        <f t="shared" si="15"/>
        <v>17500</v>
      </c>
      <c r="H57" s="230">
        <f t="shared" si="15"/>
        <v>11600</v>
      </c>
      <c r="I57" s="240">
        <f t="shared" si="15"/>
        <v>7596</v>
      </c>
      <c r="J57" s="234">
        <f t="shared" si="15"/>
        <v>7596</v>
      </c>
      <c r="K57" s="171">
        <f t="shared" si="15"/>
        <v>3936</v>
      </c>
      <c r="L57" s="114">
        <f t="shared" si="2"/>
        <v>0.43405714285714286</v>
      </c>
      <c r="M57" s="114">
        <f t="shared" si="3"/>
        <v>2.012207695341837E-05</v>
      </c>
      <c r="N57" s="151"/>
    </row>
    <row r="58" spans="1:13" s="151" customFormat="1" ht="25.5">
      <c r="A58" s="167">
        <v>53</v>
      </c>
      <c r="B58" s="146"/>
      <c r="C58" s="146"/>
      <c r="D58" s="178" t="s">
        <v>526</v>
      </c>
      <c r="E58" s="63">
        <v>17500</v>
      </c>
      <c r="F58" s="63">
        <v>17500</v>
      </c>
      <c r="G58" s="63">
        <v>17500</v>
      </c>
      <c r="H58" s="76">
        <v>11600</v>
      </c>
      <c r="I58" s="241">
        <v>7596</v>
      </c>
      <c r="J58" s="235">
        <v>7596</v>
      </c>
      <c r="K58" s="63">
        <v>3936</v>
      </c>
      <c r="L58" s="114">
        <f t="shared" si="2"/>
        <v>0.43405714285714286</v>
      </c>
      <c r="M58" s="114">
        <f t="shared" si="3"/>
        <v>2.012207695341837E-05</v>
      </c>
    </row>
    <row r="59" spans="1:14" s="151" customFormat="1" ht="19.5" customHeight="1">
      <c r="A59" s="170">
        <v>54</v>
      </c>
      <c r="B59" s="173">
        <v>700</v>
      </c>
      <c r="C59" s="173"/>
      <c r="D59" s="144" t="s">
        <v>58</v>
      </c>
      <c r="E59" s="144">
        <f aca="true" t="shared" si="16" ref="E59:K59">E60+E65+E76+E80+E82</f>
        <v>24715000</v>
      </c>
      <c r="F59" s="144">
        <f t="shared" si="16"/>
        <v>31580082</v>
      </c>
      <c r="G59" s="144">
        <f>G60+G65+G76+G80+G82</f>
        <v>29017002</v>
      </c>
      <c r="H59" s="229">
        <f t="shared" si="16"/>
        <v>0</v>
      </c>
      <c r="I59" s="239">
        <f t="shared" si="16"/>
        <v>27052497</v>
      </c>
      <c r="J59" s="233">
        <f t="shared" si="16"/>
        <v>24497103</v>
      </c>
      <c r="K59" s="144">
        <f t="shared" si="16"/>
        <v>0</v>
      </c>
      <c r="L59" s="119">
        <f t="shared" si="2"/>
        <v>0.8566316262256697</v>
      </c>
      <c r="M59" s="119">
        <f t="shared" si="3"/>
        <v>0.071663036652991</v>
      </c>
      <c r="N59" s="220"/>
    </row>
    <row r="60" spans="1:14" s="152" customFormat="1" ht="12.75">
      <c r="A60" s="167">
        <v>55</v>
      </c>
      <c r="B60" s="174"/>
      <c r="C60" s="174">
        <v>70001</v>
      </c>
      <c r="D60" s="176" t="s">
        <v>59</v>
      </c>
      <c r="E60" s="171">
        <f aca="true" t="shared" si="17" ref="E60:K60">SUM(E61:E64)</f>
        <v>100000</v>
      </c>
      <c r="F60" s="171">
        <f t="shared" si="17"/>
        <v>1003080</v>
      </c>
      <c r="G60" s="171">
        <f>SUM(G61:G64)</f>
        <v>100000</v>
      </c>
      <c r="H60" s="230">
        <f t="shared" si="17"/>
        <v>0</v>
      </c>
      <c r="I60" s="240">
        <f t="shared" si="17"/>
        <v>984266</v>
      </c>
      <c r="J60" s="234">
        <f t="shared" si="17"/>
        <v>88872</v>
      </c>
      <c r="K60" s="171">
        <f t="shared" si="17"/>
        <v>0</v>
      </c>
      <c r="L60" s="223">
        <f t="shared" si="2"/>
        <v>0.9812437691908921</v>
      </c>
      <c r="M60" s="223">
        <f t="shared" si="3"/>
        <v>0.002607356002453039</v>
      </c>
      <c r="N60" s="151"/>
    </row>
    <row r="61" spans="1:14" s="152" customFormat="1" ht="25.5">
      <c r="A61" s="168">
        <v>56</v>
      </c>
      <c r="B61" s="146"/>
      <c r="C61" s="146"/>
      <c r="D61" s="177" t="s">
        <v>297</v>
      </c>
      <c r="E61" s="63">
        <v>100000</v>
      </c>
      <c r="F61" s="63">
        <v>100000</v>
      </c>
      <c r="G61" s="63">
        <v>100000</v>
      </c>
      <c r="H61" s="76"/>
      <c r="I61" s="241">
        <v>88872</v>
      </c>
      <c r="J61" s="235">
        <v>88872</v>
      </c>
      <c r="K61" s="63"/>
      <c r="L61" s="114">
        <f t="shared" si="2"/>
        <v>0.88872</v>
      </c>
      <c r="M61" s="114">
        <f t="shared" si="3"/>
        <v>0.0002354251215118743</v>
      </c>
      <c r="N61" s="151"/>
    </row>
    <row r="62" spans="1:14" s="152" customFormat="1" ht="25.5">
      <c r="A62" s="167">
        <v>57</v>
      </c>
      <c r="B62" s="146"/>
      <c r="C62" s="146"/>
      <c r="D62" s="177" t="s">
        <v>527</v>
      </c>
      <c r="E62" s="63"/>
      <c r="F62" s="63">
        <v>120000</v>
      </c>
      <c r="G62" s="63"/>
      <c r="H62" s="76"/>
      <c r="I62" s="241">
        <v>112477</v>
      </c>
      <c r="J62" s="235"/>
      <c r="K62" s="63"/>
      <c r="L62" s="114">
        <f t="shared" si="2"/>
        <v>0.9373083333333333</v>
      </c>
      <c r="M62" s="114">
        <f t="shared" si="3"/>
        <v>0.00029795561473007346</v>
      </c>
      <c r="N62" s="151"/>
    </row>
    <row r="63" spans="1:13" s="151" customFormat="1" ht="25.5">
      <c r="A63" s="168">
        <v>58</v>
      </c>
      <c r="B63" s="146"/>
      <c r="C63" s="146"/>
      <c r="D63" s="177" t="s">
        <v>528</v>
      </c>
      <c r="E63" s="63"/>
      <c r="F63" s="63">
        <v>83080</v>
      </c>
      <c r="G63" s="63"/>
      <c r="H63" s="76"/>
      <c r="I63" s="241">
        <v>82917</v>
      </c>
      <c r="J63" s="235"/>
      <c r="K63" s="63"/>
      <c r="L63" s="114">
        <f t="shared" si="2"/>
        <v>0.9980380356283101</v>
      </c>
      <c r="M63" s="114">
        <f t="shared" si="3"/>
        <v>0.00021965011252588084</v>
      </c>
    </row>
    <row r="64" spans="1:14" s="152" customFormat="1" ht="51">
      <c r="A64" s="167">
        <v>59</v>
      </c>
      <c r="B64" s="146"/>
      <c r="C64" s="146"/>
      <c r="D64" s="177" t="s">
        <v>529</v>
      </c>
      <c r="E64" s="63"/>
      <c r="F64" s="63">
        <v>700000</v>
      </c>
      <c r="G64" s="63"/>
      <c r="H64" s="76"/>
      <c r="I64" s="241">
        <v>700000</v>
      </c>
      <c r="J64" s="235"/>
      <c r="K64" s="63"/>
      <c r="L64" s="114">
        <f t="shared" si="2"/>
        <v>1</v>
      </c>
      <c r="M64" s="114">
        <f t="shared" si="3"/>
        <v>0.0018543251536852104</v>
      </c>
      <c r="N64" s="151"/>
    </row>
    <row r="65" spans="1:14" s="152" customFormat="1" ht="25.5">
      <c r="A65" s="168">
        <v>60</v>
      </c>
      <c r="B65" s="174"/>
      <c r="C65" s="174">
        <v>70004</v>
      </c>
      <c r="D65" s="176" t="s">
        <v>60</v>
      </c>
      <c r="E65" s="171">
        <f aca="true" t="shared" si="18" ref="E65:K65">SUM(E66:E75)</f>
        <v>19100000</v>
      </c>
      <c r="F65" s="171">
        <f t="shared" si="18"/>
        <v>23500002</v>
      </c>
      <c r="G65" s="171">
        <f>SUM(G66:G75)</f>
        <v>23500002</v>
      </c>
      <c r="H65" s="230">
        <f t="shared" si="18"/>
        <v>0</v>
      </c>
      <c r="I65" s="240">
        <f t="shared" si="18"/>
        <v>20401355</v>
      </c>
      <c r="J65" s="234">
        <f t="shared" si="18"/>
        <v>20401355</v>
      </c>
      <c r="K65" s="171">
        <f t="shared" si="18"/>
        <v>0</v>
      </c>
      <c r="L65" s="223">
        <f t="shared" si="2"/>
        <v>0.8681426920729624</v>
      </c>
      <c r="M65" s="223">
        <f t="shared" si="3"/>
        <v>0.05404392249394505</v>
      </c>
      <c r="N65" s="151"/>
    </row>
    <row r="66" spans="1:14" s="152" customFormat="1" ht="25.5">
      <c r="A66" s="167">
        <v>61</v>
      </c>
      <c r="B66" s="146"/>
      <c r="C66" s="146"/>
      <c r="D66" s="177" t="s">
        <v>298</v>
      </c>
      <c r="E66" s="63">
        <v>650000</v>
      </c>
      <c r="F66" s="63">
        <v>699403</v>
      </c>
      <c r="G66" s="63">
        <v>699403</v>
      </c>
      <c r="H66" s="76"/>
      <c r="I66" s="241">
        <v>658343</v>
      </c>
      <c r="J66" s="235">
        <v>658343</v>
      </c>
      <c r="K66" s="63"/>
      <c r="L66" s="114">
        <f t="shared" si="2"/>
        <v>0.9412927882780028</v>
      </c>
      <c r="M66" s="114">
        <f t="shared" si="3"/>
        <v>0.0017439742637894036</v>
      </c>
      <c r="N66" s="151"/>
    </row>
    <row r="67" spans="1:14" s="152" customFormat="1" ht="25.5">
      <c r="A67" s="168">
        <v>62</v>
      </c>
      <c r="B67" s="146"/>
      <c r="C67" s="146"/>
      <c r="D67" s="177" t="s">
        <v>299</v>
      </c>
      <c r="E67" s="63">
        <v>2500000</v>
      </c>
      <c r="F67" s="63">
        <v>2716151</v>
      </c>
      <c r="G67" s="63">
        <v>2716151</v>
      </c>
      <c r="H67" s="76"/>
      <c r="I67" s="241">
        <v>1948654</v>
      </c>
      <c r="J67" s="235">
        <v>1948654</v>
      </c>
      <c r="K67" s="63"/>
      <c r="L67" s="114">
        <f t="shared" si="2"/>
        <v>0.7174321309824085</v>
      </c>
      <c r="M67" s="114">
        <f t="shared" si="3"/>
        <v>0.0051620544686132855</v>
      </c>
      <c r="N67" s="151"/>
    </row>
    <row r="68" spans="1:14" s="152" customFormat="1" ht="25.5">
      <c r="A68" s="167">
        <v>63</v>
      </c>
      <c r="B68" s="146"/>
      <c r="C68" s="146"/>
      <c r="D68" s="177" t="s">
        <v>300</v>
      </c>
      <c r="E68" s="63">
        <v>2850000</v>
      </c>
      <c r="F68" s="63">
        <v>3704892</v>
      </c>
      <c r="G68" s="63">
        <v>3704892</v>
      </c>
      <c r="H68" s="76"/>
      <c r="I68" s="241">
        <v>3222653</v>
      </c>
      <c r="J68" s="235">
        <v>3222653</v>
      </c>
      <c r="K68" s="63"/>
      <c r="L68" s="114">
        <f t="shared" si="2"/>
        <v>0.8698372314226703</v>
      </c>
      <c r="M68" s="114">
        <f t="shared" si="3"/>
        <v>0.008536923599284435</v>
      </c>
      <c r="N68" s="151"/>
    </row>
    <row r="69" spans="1:14" s="152" customFormat="1" ht="25.5">
      <c r="A69" s="168">
        <v>64</v>
      </c>
      <c r="B69" s="146"/>
      <c r="C69" s="146"/>
      <c r="D69" s="177" t="s">
        <v>301</v>
      </c>
      <c r="E69" s="63">
        <v>550000</v>
      </c>
      <c r="F69" s="63">
        <v>593310</v>
      </c>
      <c r="G69" s="63">
        <v>593310</v>
      </c>
      <c r="H69" s="76"/>
      <c r="I69" s="241">
        <v>577915</v>
      </c>
      <c r="J69" s="235">
        <v>577915</v>
      </c>
      <c r="K69" s="63"/>
      <c r="L69" s="114">
        <f t="shared" si="2"/>
        <v>0.9740523503733293</v>
      </c>
      <c r="M69" s="114">
        <f t="shared" si="3"/>
        <v>0.0015309176017028405</v>
      </c>
      <c r="N69" s="151"/>
    </row>
    <row r="70" spans="1:14" s="152" customFormat="1" ht="25.5">
      <c r="A70" s="167">
        <v>65</v>
      </c>
      <c r="B70" s="146"/>
      <c r="C70" s="146"/>
      <c r="D70" s="177" t="s">
        <v>302</v>
      </c>
      <c r="E70" s="63">
        <v>3150000</v>
      </c>
      <c r="F70" s="63">
        <v>3391043</v>
      </c>
      <c r="G70" s="63">
        <v>3391043</v>
      </c>
      <c r="H70" s="76"/>
      <c r="I70" s="241">
        <v>2875691</v>
      </c>
      <c r="J70" s="235">
        <v>2875691</v>
      </c>
      <c r="K70" s="63"/>
      <c r="L70" s="114">
        <f t="shared" si="2"/>
        <v>0.8480255189922392</v>
      </c>
      <c r="M70" s="114">
        <f t="shared" si="3"/>
        <v>0.007617808793608824</v>
      </c>
      <c r="N70" s="151"/>
    </row>
    <row r="71" spans="1:14" s="152" customFormat="1" ht="25.5">
      <c r="A71" s="168">
        <v>66</v>
      </c>
      <c r="B71" s="146"/>
      <c r="C71" s="146"/>
      <c r="D71" s="177" t="s">
        <v>303</v>
      </c>
      <c r="E71" s="63">
        <v>2400000</v>
      </c>
      <c r="F71" s="63">
        <v>3098305</v>
      </c>
      <c r="G71" s="63">
        <v>3098305</v>
      </c>
      <c r="H71" s="76"/>
      <c r="I71" s="241">
        <v>2575016</v>
      </c>
      <c r="J71" s="235">
        <v>2575016</v>
      </c>
      <c r="K71" s="63"/>
      <c r="L71" s="114">
        <f t="shared" si="2"/>
        <v>0.8311047492096485</v>
      </c>
      <c r="M71" s="114">
        <f t="shared" si="3"/>
        <v>0.00682130991420268</v>
      </c>
      <c r="N71" s="151"/>
    </row>
    <row r="72" spans="1:14" s="152" customFormat="1" ht="25.5">
      <c r="A72" s="167">
        <v>67</v>
      </c>
      <c r="B72" s="146"/>
      <c r="C72" s="146"/>
      <c r="D72" s="177" t="s">
        <v>304</v>
      </c>
      <c r="E72" s="63">
        <v>1350000</v>
      </c>
      <c r="F72" s="63">
        <v>1455057</v>
      </c>
      <c r="G72" s="63">
        <v>1455057</v>
      </c>
      <c r="H72" s="76"/>
      <c r="I72" s="241">
        <v>1393868</v>
      </c>
      <c r="J72" s="235">
        <v>1393868</v>
      </c>
      <c r="K72" s="63"/>
      <c r="L72" s="114">
        <f aca="true" t="shared" si="19" ref="L72:L136">I72/F72</f>
        <v>0.9579473518906819</v>
      </c>
      <c r="M72" s="114">
        <f aca="true" t="shared" si="20" ref="M72:M136">I72/$I$676</f>
        <v>0.0036924064190241384</v>
      </c>
      <c r="N72" s="151"/>
    </row>
    <row r="73" spans="1:14" s="152" customFormat="1" ht="25.5">
      <c r="A73" s="168">
        <v>68</v>
      </c>
      <c r="B73" s="146"/>
      <c r="C73" s="146"/>
      <c r="D73" s="177" t="s">
        <v>305</v>
      </c>
      <c r="E73" s="63">
        <v>4050000</v>
      </c>
      <c r="F73" s="63">
        <v>4597672</v>
      </c>
      <c r="G73" s="63">
        <v>4597672</v>
      </c>
      <c r="H73" s="76"/>
      <c r="I73" s="241">
        <v>4520091</v>
      </c>
      <c r="J73" s="235">
        <v>4520091</v>
      </c>
      <c r="K73" s="63"/>
      <c r="L73" s="114">
        <f t="shared" si="19"/>
        <v>0.9831260255190017</v>
      </c>
      <c r="M73" s="114">
        <f t="shared" si="20"/>
        <v>0.011973883483208766</v>
      </c>
      <c r="N73" s="151"/>
    </row>
    <row r="74" spans="1:13" s="151" customFormat="1" ht="25.5">
      <c r="A74" s="167">
        <v>69</v>
      </c>
      <c r="B74" s="146"/>
      <c r="C74" s="146"/>
      <c r="D74" s="177" t="s">
        <v>306</v>
      </c>
      <c r="E74" s="63">
        <v>1600000</v>
      </c>
      <c r="F74" s="63">
        <v>3172015</v>
      </c>
      <c r="G74" s="63">
        <v>3172015</v>
      </c>
      <c r="H74" s="76"/>
      <c r="I74" s="241">
        <v>2556971</v>
      </c>
      <c r="J74" s="235">
        <v>2556971</v>
      </c>
      <c r="K74" s="63"/>
      <c r="L74" s="114">
        <f t="shared" si="19"/>
        <v>0.80610306067279</v>
      </c>
      <c r="M74" s="114">
        <f t="shared" si="20"/>
        <v>0.006773508060776609</v>
      </c>
    </row>
    <row r="75" spans="1:14" s="152" customFormat="1" ht="12.75">
      <c r="A75" s="168">
        <v>70</v>
      </c>
      <c r="B75" s="146"/>
      <c r="C75" s="146"/>
      <c r="D75" s="177" t="s">
        <v>307</v>
      </c>
      <c r="E75" s="63"/>
      <c r="F75" s="63">
        <v>72154</v>
      </c>
      <c r="G75" s="63">
        <v>72154</v>
      </c>
      <c r="H75" s="76"/>
      <c r="I75" s="241">
        <v>72153</v>
      </c>
      <c r="J75" s="235">
        <v>72153</v>
      </c>
      <c r="K75" s="63"/>
      <c r="L75" s="114">
        <f t="shared" si="19"/>
        <v>0.9999861407544973</v>
      </c>
      <c r="M75" s="114">
        <f t="shared" si="20"/>
        <v>0.00019113588973407</v>
      </c>
      <c r="N75" s="151"/>
    </row>
    <row r="76" spans="1:14" s="152" customFormat="1" ht="12.75">
      <c r="A76" s="167">
        <v>71</v>
      </c>
      <c r="B76" s="174"/>
      <c r="C76" s="174">
        <v>70005</v>
      </c>
      <c r="D76" s="176" t="s">
        <v>61</v>
      </c>
      <c r="E76" s="171">
        <f aca="true" t="shared" si="21" ref="E76:K76">SUM(E77:E79)</f>
        <v>5130000</v>
      </c>
      <c r="F76" s="171">
        <f t="shared" si="21"/>
        <v>5130000</v>
      </c>
      <c r="G76" s="171">
        <f>SUM(G77:G79)</f>
        <v>5130000</v>
      </c>
      <c r="H76" s="230">
        <f t="shared" si="21"/>
        <v>0</v>
      </c>
      <c r="I76" s="240">
        <f t="shared" si="21"/>
        <v>3948920</v>
      </c>
      <c r="J76" s="234">
        <f t="shared" si="21"/>
        <v>3948920</v>
      </c>
      <c r="K76" s="171">
        <f t="shared" si="21"/>
        <v>0</v>
      </c>
      <c r="L76" s="223">
        <f t="shared" si="19"/>
        <v>0.7697699805068227</v>
      </c>
      <c r="M76" s="223">
        <f t="shared" si="20"/>
        <v>0.010460830979843716</v>
      </c>
      <c r="N76" s="151"/>
    </row>
    <row r="77" spans="1:13" s="151" customFormat="1" ht="12.75">
      <c r="A77" s="168">
        <v>72</v>
      </c>
      <c r="B77" s="146"/>
      <c r="C77" s="146"/>
      <c r="D77" s="177" t="s">
        <v>46</v>
      </c>
      <c r="E77" s="63">
        <v>4800000</v>
      </c>
      <c r="F77" s="63">
        <v>4800000</v>
      </c>
      <c r="G77" s="63">
        <v>4800000</v>
      </c>
      <c r="H77" s="76"/>
      <c r="I77" s="241">
        <v>3841339</v>
      </c>
      <c r="J77" s="235">
        <v>3841339</v>
      </c>
      <c r="K77" s="63"/>
      <c r="L77" s="114">
        <f t="shared" si="19"/>
        <v>0.8002789583333333</v>
      </c>
      <c r="M77" s="114">
        <f t="shared" si="20"/>
        <v>0.010175845045045704</v>
      </c>
    </row>
    <row r="78" spans="1:14" s="152" customFormat="1" ht="25.5">
      <c r="A78" s="167">
        <v>73</v>
      </c>
      <c r="B78" s="146"/>
      <c r="C78" s="146"/>
      <c r="D78" s="177" t="s">
        <v>308</v>
      </c>
      <c r="E78" s="63">
        <v>250000</v>
      </c>
      <c r="F78" s="63">
        <v>250000</v>
      </c>
      <c r="G78" s="63">
        <v>250000</v>
      </c>
      <c r="H78" s="76"/>
      <c r="I78" s="241">
        <v>27803</v>
      </c>
      <c r="J78" s="235">
        <v>27803</v>
      </c>
      <c r="K78" s="63"/>
      <c r="L78" s="114">
        <f t="shared" si="19"/>
        <v>0.111212</v>
      </c>
      <c r="M78" s="114">
        <f t="shared" si="20"/>
        <v>7.365114606844272E-05</v>
      </c>
      <c r="N78" s="151"/>
    </row>
    <row r="79" spans="1:13" s="151" customFormat="1" ht="38.25">
      <c r="A79" s="168">
        <v>74</v>
      </c>
      <c r="B79" s="146"/>
      <c r="C79" s="146"/>
      <c r="D79" s="181" t="s">
        <v>530</v>
      </c>
      <c r="E79" s="63">
        <v>80000</v>
      </c>
      <c r="F79" s="63">
        <v>80000</v>
      </c>
      <c r="G79" s="63">
        <v>80000</v>
      </c>
      <c r="H79" s="76"/>
      <c r="I79" s="241">
        <v>79778</v>
      </c>
      <c r="J79" s="235">
        <v>79778</v>
      </c>
      <c r="K79" s="63"/>
      <c r="L79" s="114">
        <f t="shared" si="19"/>
        <v>0.997225</v>
      </c>
      <c r="M79" s="114">
        <f t="shared" si="20"/>
        <v>0.0002113347887295696</v>
      </c>
    </row>
    <row r="80" spans="1:13" s="151" customFormat="1" ht="12.75">
      <c r="A80" s="167">
        <v>75</v>
      </c>
      <c r="B80" s="174"/>
      <c r="C80" s="174">
        <v>70021</v>
      </c>
      <c r="D80" s="176" t="s">
        <v>291</v>
      </c>
      <c r="E80" s="171">
        <f aca="true" t="shared" si="22" ref="E80:K80">E81</f>
        <v>0</v>
      </c>
      <c r="F80" s="171">
        <f t="shared" si="22"/>
        <v>1660000</v>
      </c>
      <c r="G80" s="171">
        <f t="shared" si="22"/>
        <v>0</v>
      </c>
      <c r="H80" s="230">
        <f t="shared" si="22"/>
        <v>0</v>
      </c>
      <c r="I80" s="240">
        <f t="shared" si="22"/>
        <v>1660000</v>
      </c>
      <c r="J80" s="234">
        <f t="shared" si="22"/>
        <v>0</v>
      </c>
      <c r="K80" s="171">
        <f t="shared" si="22"/>
        <v>0</v>
      </c>
      <c r="L80" s="223">
        <f t="shared" si="19"/>
        <v>1</v>
      </c>
      <c r="M80" s="223">
        <f t="shared" si="20"/>
        <v>0.004397399650167785</v>
      </c>
    </row>
    <row r="81" spans="1:13" s="151" customFormat="1" ht="25.5">
      <c r="A81" s="168">
        <v>76</v>
      </c>
      <c r="B81" s="146"/>
      <c r="C81" s="146"/>
      <c r="D81" s="177" t="s">
        <v>292</v>
      </c>
      <c r="E81" s="63"/>
      <c r="F81" s="63">
        <v>1660000</v>
      </c>
      <c r="G81" s="63"/>
      <c r="H81" s="76"/>
      <c r="I81" s="241">
        <v>1660000</v>
      </c>
      <c r="J81" s="235"/>
      <c r="K81" s="63"/>
      <c r="L81" s="114">
        <f t="shared" si="19"/>
        <v>1</v>
      </c>
      <c r="M81" s="114">
        <f t="shared" si="20"/>
        <v>0.004397399650167785</v>
      </c>
    </row>
    <row r="82" spans="1:13" s="151" customFormat="1" ht="12.75">
      <c r="A82" s="167">
        <v>77</v>
      </c>
      <c r="B82" s="174"/>
      <c r="C82" s="174">
        <v>70095</v>
      </c>
      <c r="D82" s="176" t="s">
        <v>52</v>
      </c>
      <c r="E82" s="171">
        <f aca="true" t="shared" si="23" ref="E82:K82">SUM(E83:E85)</f>
        <v>385000</v>
      </c>
      <c r="F82" s="171">
        <f t="shared" si="23"/>
        <v>287000</v>
      </c>
      <c r="G82" s="171">
        <f>SUM(G83:G85)</f>
        <v>287000</v>
      </c>
      <c r="H82" s="230">
        <f t="shared" si="23"/>
        <v>0</v>
      </c>
      <c r="I82" s="240">
        <f t="shared" si="23"/>
        <v>57956</v>
      </c>
      <c r="J82" s="234">
        <f t="shared" si="23"/>
        <v>57956</v>
      </c>
      <c r="K82" s="171">
        <f t="shared" si="23"/>
        <v>0</v>
      </c>
      <c r="L82" s="223">
        <f t="shared" si="19"/>
        <v>0.20193728222996515</v>
      </c>
      <c r="M82" s="223">
        <f t="shared" si="20"/>
        <v>0.00015352752658140008</v>
      </c>
    </row>
    <row r="83" spans="1:13" s="151" customFormat="1" ht="12.75">
      <c r="A83" s="168">
        <v>78</v>
      </c>
      <c r="B83" s="146"/>
      <c r="C83" s="146"/>
      <c r="D83" s="177" t="s">
        <v>221</v>
      </c>
      <c r="E83" s="63">
        <v>5000</v>
      </c>
      <c r="F83" s="63">
        <v>5000</v>
      </c>
      <c r="G83" s="63">
        <v>5000</v>
      </c>
      <c r="H83" s="76"/>
      <c r="I83" s="241"/>
      <c r="J83" s="235"/>
      <c r="K83" s="63"/>
      <c r="L83" s="114">
        <f t="shared" si="19"/>
        <v>0</v>
      </c>
      <c r="M83" s="114">
        <f t="shared" si="20"/>
        <v>0</v>
      </c>
    </row>
    <row r="84" spans="1:13" s="151" customFormat="1" ht="12.75">
      <c r="A84" s="167">
        <v>79</v>
      </c>
      <c r="B84" s="146"/>
      <c r="C84" s="146"/>
      <c r="D84" s="177" t="s">
        <v>46</v>
      </c>
      <c r="E84" s="63">
        <v>130000</v>
      </c>
      <c r="F84" s="63">
        <v>32000</v>
      </c>
      <c r="G84" s="63">
        <v>32000</v>
      </c>
      <c r="H84" s="76"/>
      <c r="I84" s="241">
        <v>14902</v>
      </c>
      <c r="J84" s="235">
        <v>14902</v>
      </c>
      <c r="K84" s="63"/>
      <c r="L84" s="114">
        <f t="shared" si="19"/>
        <v>0.4656875</v>
      </c>
      <c r="M84" s="114">
        <f t="shared" si="20"/>
        <v>3.9475933486024296E-05</v>
      </c>
    </row>
    <row r="85" spans="1:14" s="152" customFormat="1" ht="12.75">
      <c r="A85" s="168">
        <v>80</v>
      </c>
      <c r="B85" s="146"/>
      <c r="C85" s="146"/>
      <c r="D85" s="177" t="s">
        <v>309</v>
      </c>
      <c r="E85" s="63">
        <v>250000</v>
      </c>
      <c r="F85" s="63">
        <v>250000</v>
      </c>
      <c r="G85" s="63">
        <v>250000</v>
      </c>
      <c r="H85" s="76"/>
      <c r="I85" s="241">
        <v>43054</v>
      </c>
      <c r="J85" s="235">
        <v>43054</v>
      </c>
      <c r="K85" s="63"/>
      <c r="L85" s="114">
        <f t="shared" si="19"/>
        <v>0.172216</v>
      </c>
      <c r="M85" s="114">
        <f t="shared" si="20"/>
        <v>0.00011405159309537579</v>
      </c>
      <c r="N85" s="151"/>
    </row>
    <row r="86" spans="1:14" s="152" customFormat="1" ht="19.5" customHeight="1">
      <c r="A86" s="169">
        <v>81</v>
      </c>
      <c r="B86" s="173">
        <v>710</v>
      </c>
      <c r="C86" s="173"/>
      <c r="D86" s="144" t="s">
        <v>432</v>
      </c>
      <c r="E86" s="144">
        <f aca="true" t="shared" si="24" ref="E86:K86">E87+E90+E93+E97</f>
        <v>2247500</v>
      </c>
      <c r="F86" s="144">
        <f t="shared" si="24"/>
        <v>2390980</v>
      </c>
      <c r="G86" s="144">
        <f>G87+G90+G93+G97</f>
        <v>1797780</v>
      </c>
      <c r="H86" s="229">
        <f t="shared" si="24"/>
        <v>211700</v>
      </c>
      <c r="I86" s="239">
        <f t="shared" si="24"/>
        <v>2085031</v>
      </c>
      <c r="J86" s="233">
        <f t="shared" si="24"/>
        <v>1560528</v>
      </c>
      <c r="K86" s="144">
        <f t="shared" si="24"/>
        <v>210474</v>
      </c>
      <c r="L86" s="119">
        <f t="shared" si="19"/>
        <v>0.8720403349254281</v>
      </c>
      <c r="M86" s="119">
        <f t="shared" si="20"/>
        <v>0.00552332204216204</v>
      </c>
      <c r="N86" s="220"/>
    </row>
    <row r="87" spans="1:13" s="151" customFormat="1" ht="12.75">
      <c r="A87" s="168">
        <v>82</v>
      </c>
      <c r="B87" s="174"/>
      <c r="C87" s="174">
        <v>71004</v>
      </c>
      <c r="D87" s="176" t="s">
        <v>62</v>
      </c>
      <c r="E87" s="171">
        <f aca="true" t="shared" si="25" ref="E87:K87">SUM(E88:E89)</f>
        <v>130000</v>
      </c>
      <c r="F87" s="171">
        <f t="shared" si="25"/>
        <v>250000</v>
      </c>
      <c r="G87" s="171">
        <f>SUM(G88:G89)</f>
        <v>250000</v>
      </c>
      <c r="H87" s="230">
        <f t="shared" si="25"/>
        <v>0</v>
      </c>
      <c r="I87" s="240">
        <f t="shared" si="25"/>
        <v>105334</v>
      </c>
      <c r="J87" s="234">
        <f t="shared" si="25"/>
        <v>105334</v>
      </c>
      <c r="K87" s="171">
        <f t="shared" si="25"/>
        <v>0</v>
      </c>
      <c r="L87" s="223">
        <f t="shared" si="19"/>
        <v>0.421336</v>
      </c>
      <c r="M87" s="223">
        <f t="shared" si="20"/>
        <v>0.00027903355105468277</v>
      </c>
    </row>
    <row r="88" spans="1:14" s="152" customFormat="1" ht="12.75">
      <c r="A88" s="167">
        <v>83</v>
      </c>
      <c r="B88" s="174"/>
      <c r="C88" s="174"/>
      <c r="D88" s="177" t="s">
        <v>222</v>
      </c>
      <c r="E88" s="63">
        <v>130000</v>
      </c>
      <c r="F88" s="63">
        <v>180000</v>
      </c>
      <c r="G88" s="63">
        <v>180000</v>
      </c>
      <c r="H88" s="76"/>
      <c r="I88" s="241">
        <v>80140</v>
      </c>
      <c r="J88" s="235">
        <v>80140</v>
      </c>
      <c r="K88" s="63"/>
      <c r="L88" s="114">
        <f t="shared" si="19"/>
        <v>0.44522222222222224</v>
      </c>
      <c r="M88" s="114">
        <f t="shared" si="20"/>
        <v>0.00021229373973761823</v>
      </c>
      <c r="N88" s="151"/>
    </row>
    <row r="89" spans="1:13" s="151" customFormat="1" ht="12.75">
      <c r="A89" s="168">
        <v>84</v>
      </c>
      <c r="B89" s="174"/>
      <c r="C89" s="174"/>
      <c r="D89" s="177" t="s">
        <v>531</v>
      </c>
      <c r="E89" s="63"/>
      <c r="F89" s="63">
        <v>70000</v>
      </c>
      <c r="G89" s="63">
        <v>70000</v>
      </c>
      <c r="H89" s="76"/>
      <c r="I89" s="241">
        <v>25194</v>
      </c>
      <c r="J89" s="235">
        <v>25194</v>
      </c>
      <c r="K89" s="63"/>
      <c r="L89" s="114">
        <f t="shared" si="19"/>
        <v>0.3599142857142857</v>
      </c>
      <c r="M89" s="114">
        <f t="shared" si="20"/>
        <v>6.673981131706456E-05</v>
      </c>
    </row>
    <row r="90" spans="1:14" s="152" customFormat="1" ht="25.5">
      <c r="A90" s="167">
        <v>85</v>
      </c>
      <c r="B90" s="174"/>
      <c r="C90" s="174">
        <v>71013</v>
      </c>
      <c r="D90" s="176" t="s">
        <v>63</v>
      </c>
      <c r="E90" s="171">
        <f aca="true" t="shared" si="26" ref="E90:K90">SUM(E91:E92)</f>
        <v>160000</v>
      </c>
      <c r="F90" s="171">
        <f t="shared" si="26"/>
        <v>175980</v>
      </c>
      <c r="G90" s="171">
        <f>SUM(G91:G92)</f>
        <v>175980</v>
      </c>
      <c r="H90" s="230">
        <f t="shared" si="26"/>
        <v>0</v>
      </c>
      <c r="I90" s="240">
        <f t="shared" si="26"/>
        <v>175980</v>
      </c>
      <c r="J90" s="234">
        <f t="shared" si="26"/>
        <v>175980</v>
      </c>
      <c r="K90" s="171">
        <f t="shared" si="26"/>
        <v>0</v>
      </c>
      <c r="L90" s="223">
        <f t="shared" si="19"/>
        <v>1</v>
      </c>
      <c r="M90" s="223">
        <f t="shared" si="20"/>
        <v>0.0004661773436364619</v>
      </c>
      <c r="N90" s="151"/>
    </row>
    <row r="91" spans="1:14" s="152" customFormat="1" ht="38.25">
      <c r="A91" s="168">
        <v>86</v>
      </c>
      <c r="B91" s="174"/>
      <c r="C91" s="174"/>
      <c r="D91" s="181" t="s">
        <v>530</v>
      </c>
      <c r="E91" s="63">
        <v>60000</v>
      </c>
      <c r="F91" s="63">
        <v>75980</v>
      </c>
      <c r="G91" s="63">
        <v>75980</v>
      </c>
      <c r="H91" s="76"/>
      <c r="I91" s="241">
        <v>75980</v>
      </c>
      <c r="J91" s="235">
        <v>75980</v>
      </c>
      <c r="K91" s="63"/>
      <c r="L91" s="114">
        <f t="shared" si="19"/>
        <v>1</v>
      </c>
      <c r="M91" s="114">
        <f t="shared" si="20"/>
        <v>0.0002012737502528604</v>
      </c>
      <c r="N91" s="151"/>
    </row>
    <row r="92" spans="1:14" s="152" customFormat="1" ht="12.75">
      <c r="A92" s="167">
        <v>87</v>
      </c>
      <c r="B92" s="174"/>
      <c r="C92" s="174"/>
      <c r="D92" s="181" t="s">
        <v>46</v>
      </c>
      <c r="E92" s="63">
        <v>100000</v>
      </c>
      <c r="F92" s="63">
        <v>100000</v>
      </c>
      <c r="G92" s="63">
        <v>100000</v>
      </c>
      <c r="H92" s="76"/>
      <c r="I92" s="241">
        <v>100000</v>
      </c>
      <c r="J92" s="235">
        <v>100000</v>
      </c>
      <c r="K92" s="63"/>
      <c r="L92" s="114">
        <f t="shared" si="19"/>
        <v>1</v>
      </c>
      <c r="M92" s="114">
        <f t="shared" si="20"/>
        <v>0.0002649035933836015</v>
      </c>
      <c r="N92" s="151"/>
    </row>
    <row r="93" spans="1:14" s="152" customFormat="1" ht="12.75">
      <c r="A93" s="168">
        <v>88</v>
      </c>
      <c r="B93" s="174"/>
      <c r="C93" s="174">
        <v>71015</v>
      </c>
      <c r="D93" s="176" t="s">
        <v>64</v>
      </c>
      <c r="E93" s="171">
        <f aca="true" t="shared" si="27" ref="E93:K93">SUM(E94:E96)</f>
        <v>322000</v>
      </c>
      <c r="F93" s="171">
        <f t="shared" si="27"/>
        <v>326300</v>
      </c>
      <c r="G93" s="171">
        <f>SUM(G94:G96)</f>
        <v>276300</v>
      </c>
      <c r="H93" s="230">
        <f t="shared" si="27"/>
        <v>211700</v>
      </c>
      <c r="I93" s="240">
        <f t="shared" si="27"/>
        <v>321095</v>
      </c>
      <c r="J93" s="234">
        <f t="shared" si="27"/>
        <v>271202</v>
      </c>
      <c r="K93" s="171">
        <f t="shared" si="27"/>
        <v>210474</v>
      </c>
      <c r="L93" s="223">
        <f t="shared" si="19"/>
        <v>0.9840484216978241</v>
      </c>
      <c r="M93" s="223">
        <f t="shared" si="20"/>
        <v>0.0008505921931750752</v>
      </c>
      <c r="N93" s="151"/>
    </row>
    <row r="94" spans="1:13" s="151" customFormat="1" ht="38.25">
      <c r="A94" s="167">
        <v>89</v>
      </c>
      <c r="B94" s="146"/>
      <c r="C94" s="146"/>
      <c r="D94" s="181" t="s">
        <v>530</v>
      </c>
      <c r="E94" s="63">
        <v>215000</v>
      </c>
      <c r="F94" s="63">
        <v>219300</v>
      </c>
      <c r="G94" s="63">
        <v>219300</v>
      </c>
      <c r="H94" s="76">
        <v>188900</v>
      </c>
      <c r="I94" s="241">
        <v>217538</v>
      </c>
      <c r="J94" s="235">
        <v>217538</v>
      </c>
      <c r="K94" s="63">
        <v>188719</v>
      </c>
      <c r="L94" s="114">
        <f t="shared" si="19"/>
        <v>0.9919653442772458</v>
      </c>
      <c r="M94" s="114">
        <f t="shared" si="20"/>
        <v>0.000576265978974819</v>
      </c>
    </row>
    <row r="95" spans="1:13" s="151" customFormat="1" ht="51">
      <c r="A95" s="168">
        <v>90</v>
      </c>
      <c r="B95" s="174"/>
      <c r="C95" s="174"/>
      <c r="D95" s="181" t="s">
        <v>532</v>
      </c>
      <c r="E95" s="63">
        <v>50000</v>
      </c>
      <c r="F95" s="63">
        <v>50000</v>
      </c>
      <c r="G95" s="63"/>
      <c r="H95" s="76"/>
      <c r="I95" s="241">
        <v>49893</v>
      </c>
      <c r="J95" s="235"/>
      <c r="K95" s="63"/>
      <c r="L95" s="114">
        <f t="shared" si="19"/>
        <v>0.99786</v>
      </c>
      <c r="M95" s="114">
        <f t="shared" si="20"/>
        <v>0.0001321683498468803</v>
      </c>
    </row>
    <row r="96" spans="1:13" s="151" customFormat="1" ht="12.75">
      <c r="A96" s="167">
        <v>91</v>
      </c>
      <c r="B96" s="146"/>
      <c r="C96" s="146"/>
      <c r="D96" s="181" t="s">
        <v>46</v>
      </c>
      <c r="E96" s="63">
        <v>57000</v>
      </c>
      <c r="F96" s="63">
        <v>57000</v>
      </c>
      <c r="G96" s="63">
        <v>57000</v>
      </c>
      <c r="H96" s="76">
        <v>22800</v>
      </c>
      <c r="I96" s="241">
        <v>53664</v>
      </c>
      <c r="J96" s="235">
        <v>53664</v>
      </c>
      <c r="K96" s="63">
        <v>21755</v>
      </c>
      <c r="L96" s="114">
        <f t="shared" si="19"/>
        <v>0.9414736842105264</v>
      </c>
      <c r="M96" s="114">
        <f t="shared" si="20"/>
        <v>0.00014215786435337592</v>
      </c>
    </row>
    <row r="97" spans="1:13" s="151" customFormat="1" ht="12.75">
      <c r="A97" s="168">
        <v>92</v>
      </c>
      <c r="B97" s="174"/>
      <c r="C97" s="174">
        <v>71035</v>
      </c>
      <c r="D97" s="176" t="s">
        <v>65</v>
      </c>
      <c r="E97" s="171">
        <f aca="true" t="shared" si="28" ref="E97:K97">SUM(E98:E107)</f>
        <v>1635500</v>
      </c>
      <c r="F97" s="171">
        <f t="shared" si="28"/>
        <v>1638700</v>
      </c>
      <c r="G97" s="171">
        <f>SUM(G98:G107)</f>
        <v>1095500</v>
      </c>
      <c r="H97" s="230">
        <f t="shared" si="28"/>
        <v>0</v>
      </c>
      <c r="I97" s="240">
        <f t="shared" si="28"/>
        <v>1482622</v>
      </c>
      <c r="J97" s="234">
        <f t="shared" si="28"/>
        <v>1008012</v>
      </c>
      <c r="K97" s="171">
        <f t="shared" si="28"/>
        <v>0</v>
      </c>
      <c r="L97" s="223">
        <f t="shared" si="19"/>
        <v>0.9047549887105633</v>
      </c>
      <c r="M97" s="223">
        <f t="shared" si="20"/>
        <v>0.00392751895429582</v>
      </c>
    </row>
    <row r="98" spans="1:13" s="151" customFormat="1" ht="12.75">
      <c r="A98" s="167">
        <v>93</v>
      </c>
      <c r="B98" s="146"/>
      <c r="C98" s="146"/>
      <c r="D98" s="177" t="s">
        <v>223</v>
      </c>
      <c r="E98" s="63">
        <v>867000</v>
      </c>
      <c r="F98" s="63">
        <v>867000</v>
      </c>
      <c r="G98" s="63">
        <v>867000</v>
      </c>
      <c r="H98" s="76"/>
      <c r="I98" s="241">
        <v>801358</v>
      </c>
      <c r="J98" s="235">
        <v>801358</v>
      </c>
      <c r="K98" s="63"/>
      <c r="L98" s="114">
        <f t="shared" si="19"/>
        <v>0.9242883506343714</v>
      </c>
      <c r="M98" s="114">
        <f t="shared" si="20"/>
        <v>0.0021228261378669613</v>
      </c>
    </row>
    <row r="99" spans="1:14" s="152" customFormat="1" ht="38.25">
      <c r="A99" s="168">
        <v>94</v>
      </c>
      <c r="B99" s="146"/>
      <c r="C99" s="146"/>
      <c r="D99" s="181" t="s">
        <v>533</v>
      </c>
      <c r="E99" s="63">
        <v>3500</v>
      </c>
      <c r="F99" s="63">
        <v>3500</v>
      </c>
      <c r="G99" s="63">
        <v>3500</v>
      </c>
      <c r="H99" s="76"/>
      <c r="I99" s="241">
        <v>3500</v>
      </c>
      <c r="J99" s="235">
        <v>3500</v>
      </c>
      <c r="K99" s="63"/>
      <c r="L99" s="114">
        <f t="shared" si="19"/>
        <v>1</v>
      </c>
      <c r="M99" s="114">
        <f t="shared" si="20"/>
        <v>9.271625768426051E-06</v>
      </c>
      <c r="N99" s="151"/>
    </row>
    <row r="100" spans="1:13" s="151" customFormat="1" ht="12.75">
      <c r="A100" s="167">
        <v>95</v>
      </c>
      <c r="B100" s="146"/>
      <c r="C100" s="146"/>
      <c r="D100" s="181" t="s">
        <v>310</v>
      </c>
      <c r="E100" s="63">
        <v>200000</v>
      </c>
      <c r="F100" s="63">
        <v>133500</v>
      </c>
      <c r="G100" s="63">
        <v>133500</v>
      </c>
      <c r="H100" s="76"/>
      <c r="I100" s="241">
        <v>116817</v>
      </c>
      <c r="J100" s="235">
        <v>116817</v>
      </c>
      <c r="K100" s="63"/>
      <c r="L100" s="114">
        <f t="shared" si="19"/>
        <v>0.8750337078651685</v>
      </c>
      <c r="M100" s="114">
        <f t="shared" si="20"/>
        <v>0.00030945243068292177</v>
      </c>
    </row>
    <row r="101" spans="1:14" s="152" customFormat="1" ht="25.5">
      <c r="A101" s="168">
        <v>96</v>
      </c>
      <c r="B101" s="146"/>
      <c r="C101" s="146"/>
      <c r="D101" s="181" t="s">
        <v>534</v>
      </c>
      <c r="E101" s="63">
        <v>500000</v>
      </c>
      <c r="F101" s="63">
        <v>268200</v>
      </c>
      <c r="G101" s="63"/>
      <c r="H101" s="76"/>
      <c r="I101" s="241">
        <v>241905</v>
      </c>
      <c r="J101" s="235"/>
      <c r="K101" s="63"/>
      <c r="L101" s="114">
        <f t="shared" si="19"/>
        <v>0.9019574944071589</v>
      </c>
      <c r="M101" s="114">
        <f t="shared" si="20"/>
        <v>0.0006408150375746012</v>
      </c>
      <c r="N101" s="151"/>
    </row>
    <row r="102" spans="1:13" s="151" customFormat="1" ht="25.5">
      <c r="A102" s="167">
        <v>97</v>
      </c>
      <c r="B102" s="146"/>
      <c r="C102" s="146"/>
      <c r="D102" s="181" t="s">
        <v>535</v>
      </c>
      <c r="E102" s="63">
        <v>45000</v>
      </c>
      <c r="F102" s="63">
        <v>100000</v>
      </c>
      <c r="G102" s="63"/>
      <c r="H102" s="76"/>
      <c r="I102" s="241">
        <v>65033</v>
      </c>
      <c r="J102" s="235"/>
      <c r="K102" s="63"/>
      <c r="L102" s="114">
        <f t="shared" si="19"/>
        <v>0.65033</v>
      </c>
      <c r="M102" s="114">
        <f t="shared" si="20"/>
        <v>0.00017227475388515755</v>
      </c>
    </row>
    <row r="103" spans="1:14" s="152" customFormat="1" ht="25.5">
      <c r="A103" s="168">
        <v>98</v>
      </c>
      <c r="B103" s="146"/>
      <c r="C103" s="146"/>
      <c r="D103" s="181" t="s">
        <v>406</v>
      </c>
      <c r="E103" s="63">
        <v>20000</v>
      </c>
      <c r="F103" s="63">
        <v>64500</v>
      </c>
      <c r="G103" s="63">
        <v>64500</v>
      </c>
      <c r="H103" s="76"/>
      <c r="I103" s="241">
        <v>64453</v>
      </c>
      <c r="J103" s="235">
        <v>64453</v>
      </c>
      <c r="K103" s="63"/>
      <c r="L103" s="114">
        <f t="shared" si="19"/>
        <v>0.9992713178294573</v>
      </c>
      <c r="M103" s="114">
        <f t="shared" si="20"/>
        <v>0.00017073831304353267</v>
      </c>
      <c r="N103" s="151"/>
    </row>
    <row r="104" spans="1:14" s="152" customFormat="1" ht="51">
      <c r="A104" s="167">
        <v>99</v>
      </c>
      <c r="B104" s="146"/>
      <c r="C104" s="146"/>
      <c r="D104" s="181" t="s">
        <v>536</v>
      </c>
      <c r="E104" s="63"/>
      <c r="F104" s="63">
        <v>10000</v>
      </c>
      <c r="G104" s="63"/>
      <c r="H104" s="76"/>
      <c r="I104" s="241">
        <v>9864</v>
      </c>
      <c r="J104" s="235"/>
      <c r="K104" s="63"/>
      <c r="L104" s="114">
        <f t="shared" si="19"/>
        <v>0.9864</v>
      </c>
      <c r="M104" s="114">
        <f t="shared" si="20"/>
        <v>2.6130090451358452E-05</v>
      </c>
      <c r="N104" s="151"/>
    </row>
    <row r="105" spans="1:14" s="152" customFormat="1" ht="25.5">
      <c r="A105" s="168">
        <v>100</v>
      </c>
      <c r="B105" s="146"/>
      <c r="C105" s="146"/>
      <c r="D105" s="181" t="s">
        <v>537</v>
      </c>
      <c r="E105" s="63"/>
      <c r="F105" s="63">
        <v>27000</v>
      </c>
      <c r="G105" s="63">
        <v>27000</v>
      </c>
      <c r="H105" s="76"/>
      <c r="I105" s="241">
        <v>21884</v>
      </c>
      <c r="J105" s="235">
        <v>21884</v>
      </c>
      <c r="K105" s="63"/>
      <c r="L105" s="114">
        <f t="shared" si="19"/>
        <v>0.8105185185185185</v>
      </c>
      <c r="M105" s="114">
        <f t="shared" si="20"/>
        <v>5.797150237606735E-05</v>
      </c>
      <c r="N105" s="151"/>
    </row>
    <row r="106" spans="1:14" s="152" customFormat="1" ht="38.25">
      <c r="A106" s="167">
        <v>101</v>
      </c>
      <c r="B106" s="146"/>
      <c r="C106" s="146"/>
      <c r="D106" s="181" t="s">
        <v>538</v>
      </c>
      <c r="E106" s="63"/>
      <c r="F106" s="63">
        <v>150000</v>
      </c>
      <c r="G106" s="63"/>
      <c r="H106" s="76"/>
      <c r="I106" s="241">
        <v>150000</v>
      </c>
      <c r="J106" s="235"/>
      <c r="K106" s="63"/>
      <c r="L106" s="114">
        <f t="shared" si="19"/>
        <v>1</v>
      </c>
      <c r="M106" s="114">
        <f t="shared" si="20"/>
        <v>0.0003973553900754022</v>
      </c>
      <c r="N106" s="151"/>
    </row>
    <row r="107" spans="1:14" s="152" customFormat="1" ht="38.25">
      <c r="A107" s="168">
        <v>102</v>
      </c>
      <c r="B107" s="146"/>
      <c r="C107" s="146"/>
      <c r="D107" s="181" t="s">
        <v>539</v>
      </c>
      <c r="E107" s="63"/>
      <c r="F107" s="63">
        <v>15000</v>
      </c>
      <c r="G107" s="63"/>
      <c r="H107" s="76"/>
      <c r="I107" s="241">
        <v>7808</v>
      </c>
      <c r="J107" s="235"/>
      <c r="K107" s="63"/>
      <c r="L107" s="114">
        <f t="shared" si="19"/>
        <v>0.5205333333333333</v>
      </c>
      <c r="M107" s="114">
        <f t="shared" si="20"/>
        <v>2.0683672571391604E-05</v>
      </c>
      <c r="N107" s="151"/>
    </row>
    <row r="108" spans="1:14" s="152" customFormat="1" ht="19.5" customHeight="1">
      <c r="A108" s="169">
        <v>103</v>
      </c>
      <c r="B108" s="173">
        <v>750</v>
      </c>
      <c r="C108" s="173"/>
      <c r="D108" s="144" t="s">
        <v>66</v>
      </c>
      <c r="E108" s="144">
        <f aca="true" t="shared" si="29" ref="E108:K108">E109+E112+E114+E116+E128+E131</f>
        <v>33736585</v>
      </c>
      <c r="F108" s="144">
        <f t="shared" si="29"/>
        <v>33977485</v>
      </c>
      <c r="G108" s="144">
        <f>G109+G112+G114+G116+G128+G131</f>
        <v>32413248</v>
      </c>
      <c r="H108" s="229">
        <f t="shared" si="29"/>
        <v>22328645</v>
      </c>
      <c r="I108" s="239">
        <f t="shared" si="29"/>
        <v>29681656</v>
      </c>
      <c r="J108" s="233">
        <f t="shared" si="29"/>
        <v>28540645</v>
      </c>
      <c r="K108" s="144">
        <f t="shared" si="29"/>
        <v>19986645</v>
      </c>
      <c r="L108" s="119">
        <f t="shared" si="19"/>
        <v>0.8735683644625257</v>
      </c>
      <c r="M108" s="119">
        <f t="shared" si="20"/>
        <v>0.07862777331975936</v>
      </c>
      <c r="N108" s="220"/>
    </row>
    <row r="109" spans="1:13" s="151" customFormat="1" ht="12.75">
      <c r="A109" s="168">
        <v>104</v>
      </c>
      <c r="B109" s="174"/>
      <c r="C109" s="174">
        <v>75011</v>
      </c>
      <c r="D109" s="176" t="s">
        <v>67</v>
      </c>
      <c r="E109" s="171">
        <f aca="true" t="shared" si="30" ref="E109:K109">SUM(E110:E111)</f>
        <v>920548</v>
      </c>
      <c r="F109" s="171">
        <f t="shared" si="30"/>
        <v>920548</v>
      </c>
      <c r="G109" s="171">
        <f>SUM(G110:G111)</f>
        <v>920548</v>
      </c>
      <c r="H109" s="230">
        <f t="shared" si="30"/>
        <v>909400</v>
      </c>
      <c r="I109" s="240">
        <f t="shared" si="30"/>
        <v>920548</v>
      </c>
      <c r="J109" s="234">
        <f t="shared" si="30"/>
        <v>920548</v>
      </c>
      <c r="K109" s="171">
        <f t="shared" si="30"/>
        <v>909400</v>
      </c>
      <c r="L109" s="223">
        <f t="shared" si="19"/>
        <v>1</v>
      </c>
      <c r="M109" s="223">
        <f t="shared" si="20"/>
        <v>0.002438564730820876</v>
      </c>
    </row>
    <row r="110" spans="1:14" s="152" customFormat="1" ht="38.25">
      <c r="A110" s="167">
        <v>105</v>
      </c>
      <c r="B110" s="174"/>
      <c r="C110" s="174"/>
      <c r="D110" s="181" t="s">
        <v>530</v>
      </c>
      <c r="E110" s="63">
        <v>294395</v>
      </c>
      <c r="F110" s="63">
        <v>280859</v>
      </c>
      <c r="G110" s="63">
        <v>280859</v>
      </c>
      <c r="H110" s="76">
        <v>277264</v>
      </c>
      <c r="I110" s="241">
        <v>280859</v>
      </c>
      <c r="J110" s="235">
        <v>280859</v>
      </c>
      <c r="K110" s="63">
        <v>277264</v>
      </c>
      <c r="L110" s="114">
        <f t="shared" si="19"/>
        <v>1</v>
      </c>
      <c r="M110" s="114">
        <f t="shared" si="20"/>
        <v>0.0007440055833412493</v>
      </c>
      <c r="N110" s="151"/>
    </row>
    <row r="111" spans="1:14" s="152" customFormat="1" ht="51">
      <c r="A111" s="168">
        <v>106</v>
      </c>
      <c r="B111" s="174"/>
      <c r="C111" s="174"/>
      <c r="D111" s="181" t="s">
        <v>540</v>
      </c>
      <c r="E111" s="63">
        <v>626153</v>
      </c>
      <c r="F111" s="63">
        <v>639689</v>
      </c>
      <c r="G111" s="63">
        <v>639689</v>
      </c>
      <c r="H111" s="76">
        <v>632136</v>
      </c>
      <c r="I111" s="241">
        <v>639689</v>
      </c>
      <c r="J111" s="235">
        <v>639689</v>
      </c>
      <c r="K111" s="63">
        <v>632136</v>
      </c>
      <c r="L111" s="114">
        <f t="shared" si="19"/>
        <v>1</v>
      </c>
      <c r="M111" s="114">
        <f t="shared" si="20"/>
        <v>0.0016945591474796266</v>
      </c>
      <c r="N111" s="151"/>
    </row>
    <row r="112" spans="1:14" s="152" customFormat="1" ht="12.75">
      <c r="A112" s="167">
        <v>107</v>
      </c>
      <c r="B112" s="174"/>
      <c r="C112" s="174">
        <v>75020</v>
      </c>
      <c r="D112" s="176" t="s">
        <v>68</v>
      </c>
      <c r="E112" s="171">
        <f aca="true" t="shared" si="31" ref="E112:K112">E113</f>
        <v>2275500</v>
      </c>
      <c r="F112" s="171">
        <f t="shared" si="31"/>
        <v>2275500</v>
      </c>
      <c r="G112" s="171">
        <f t="shared" si="31"/>
        <v>2275500</v>
      </c>
      <c r="H112" s="230">
        <f t="shared" si="31"/>
        <v>660000</v>
      </c>
      <c r="I112" s="240">
        <f t="shared" si="31"/>
        <v>2081933</v>
      </c>
      <c r="J112" s="234">
        <f t="shared" si="31"/>
        <v>2081933</v>
      </c>
      <c r="K112" s="171">
        <f t="shared" si="31"/>
        <v>660000</v>
      </c>
      <c r="L112" s="223">
        <f t="shared" si="19"/>
        <v>0.9149343001538124</v>
      </c>
      <c r="M112" s="223">
        <f t="shared" si="20"/>
        <v>0.005515115328839016</v>
      </c>
      <c r="N112" s="151"/>
    </row>
    <row r="113" spans="1:13" s="151" customFormat="1" ht="12.75">
      <c r="A113" s="168">
        <v>108</v>
      </c>
      <c r="B113" s="146"/>
      <c r="C113" s="146"/>
      <c r="D113" s="177" t="s">
        <v>46</v>
      </c>
      <c r="E113" s="63">
        <v>2275500</v>
      </c>
      <c r="F113" s="63">
        <v>2275500</v>
      </c>
      <c r="G113" s="63">
        <v>2275500</v>
      </c>
      <c r="H113" s="76">
        <v>660000</v>
      </c>
      <c r="I113" s="241">
        <v>2081933</v>
      </c>
      <c r="J113" s="235">
        <v>2081933</v>
      </c>
      <c r="K113" s="63">
        <v>660000</v>
      </c>
      <c r="L113" s="114">
        <f t="shared" si="19"/>
        <v>0.9149343001538124</v>
      </c>
      <c r="M113" s="114">
        <f t="shared" si="20"/>
        <v>0.005515115328839016</v>
      </c>
    </row>
    <row r="114" spans="1:14" s="152" customFormat="1" ht="25.5">
      <c r="A114" s="167">
        <v>109</v>
      </c>
      <c r="B114" s="174"/>
      <c r="C114" s="174">
        <v>75022</v>
      </c>
      <c r="D114" s="176" t="s">
        <v>69</v>
      </c>
      <c r="E114" s="171">
        <f aca="true" t="shared" si="32" ref="E114:K114">E115</f>
        <v>635000</v>
      </c>
      <c r="F114" s="171">
        <f t="shared" si="32"/>
        <v>635000</v>
      </c>
      <c r="G114" s="171">
        <f t="shared" si="32"/>
        <v>635000</v>
      </c>
      <c r="H114" s="230">
        <f t="shared" si="32"/>
        <v>0</v>
      </c>
      <c r="I114" s="240">
        <f t="shared" si="32"/>
        <v>548143</v>
      </c>
      <c r="J114" s="234">
        <f t="shared" si="32"/>
        <v>548143</v>
      </c>
      <c r="K114" s="171">
        <f t="shared" si="32"/>
        <v>0</v>
      </c>
      <c r="L114" s="223">
        <f t="shared" si="19"/>
        <v>0.8632173228346457</v>
      </c>
      <c r="M114" s="223">
        <f t="shared" si="20"/>
        <v>0.0014520505038806747</v>
      </c>
      <c r="N114" s="151"/>
    </row>
    <row r="115" spans="1:13" s="151" customFormat="1" ht="12.75">
      <c r="A115" s="168">
        <v>110</v>
      </c>
      <c r="B115" s="146"/>
      <c r="C115" s="146"/>
      <c r="D115" s="177" t="s">
        <v>46</v>
      </c>
      <c r="E115" s="63">
        <v>635000</v>
      </c>
      <c r="F115" s="63">
        <v>635000</v>
      </c>
      <c r="G115" s="63">
        <v>635000</v>
      </c>
      <c r="H115" s="76"/>
      <c r="I115" s="241">
        <v>548143</v>
      </c>
      <c r="J115" s="235">
        <v>548143</v>
      </c>
      <c r="K115" s="63"/>
      <c r="L115" s="114">
        <f t="shared" si="19"/>
        <v>0.8632173228346457</v>
      </c>
      <c r="M115" s="114">
        <f t="shared" si="20"/>
        <v>0.0014520505038806747</v>
      </c>
    </row>
    <row r="116" spans="1:14" s="152" customFormat="1" ht="25.5">
      <c r="A116" s="167">
        <v>111</v>
      </c>
      <c r="B116" s="174"/>
      <c r="C116" s="174">
        <v>75023</v>
      </c>
      <c r="D116" s="176" t="s">
        <v>70</v>
      </c>
      <c r="E116" s="171">
        <f aca="true" t="shared" si="33" ref="E116:K116">SUM(E117:E127)</f>
        <v>27484237</v>
      </c>
      <c r="F116" s="171">
        <f t="shared" si="33"/>
        <v>27514737</v>
      </c>
      <c r="G116" s="171">
        <f>SUM(G117:G127)</f>
        <v>25950500</v>
      </c>
      <c r="H116" s="230">
        <f t="shared" si="33"/>
        <v>19470000</v>
      </c>
      <c r="I116" s="240">
        <f t="shared" si="33"/>
        <v>24050911</v>
      </c>
      <c r="J116" s="234">
        <f t="shared" si="33"/>
        <v>22909900</v>
      </c>
      <c r="K116" s="171">
        <f t="shared" si="33"/>
        <v>17437160</v>
      </c>
      <c r="L116" s="223">
        <f t="shared" si="19"/>
        <v>0.8741101541330378</v>
      </c>
      <c r="M116" s="223">
        <f t="shared" si="20"/>
        <v>0.06371172748049188</v>
      </c>
      <c r="N116" s="151"/>
    </row>
    <row r="117" spans="1:14" s="151" customFormat="1" ht="12.75">
      <c r="A117" s="168">
        <v>112</v>
      </c>
      <c r="B117" s="146"/>
      <c r="C117" s="146"/>
      <c r="D117" s="177" t="s">
        <v>46</v>
      </c>
      <c r="E117" s="63">
        <v>25800000</v>
      </c>
      <c r="F117" s="63">
        <v>25207500</v>
      </c>
      <c r="G117" s="63">
        <v>25207500</v>
      </c>
      <c r="H117" s="76">
        <v>19470000</v>
      </c>
      <c r="I117" s="241">
        <v>22367054</v>
      </c>
      <c r="J117" s="235">
        <v>22367054</v>
      </c>
      <c r="K117" s="63">
        <v>17437160</v>
      </c>
      <c r="L117" s="114">
        <f t="shared" si="19"/>
        <v>0.8873174253694337</v>
      </c>
      <c r="M117" s="114">
        <f t="shared" si="20"/>
        <v>0.05925112978005057</v>
      </c>
      <c r="N117" s="217"/>
    </row>
    <row r="118" spans="1:14" s="152" customFormat="1" ht="12.75">
      <c r="A118" s="167">
        <v>113</v>
      </c>
      <c r="B118" s="146"/>
      <c r="C118" s="146"/>
      <c r="D118" s="182" t="s">
        <v>541</v>
      </c>
      <c r="E118" s="63">
        <v>494900</v>
      </c>
      <c r="F118" s="63">
        <v>794900</v>
      </c>
      <c r="G118" s="63"/>
      <c r="H118" s="76"/>
      <c r="I118" s="241">
        <v>385445</v>
      </c>
      <c r="J118" s="235"/>
      <c r="K118" s="63"/>
      <c r="L118" s="114">
        <f t="shared" si="19"/>
        <v>0.4848974713800478</v>
      </c>
      <c r="M118" s="114">
        <f t="shared" si="20"/>
        <v>0.0010210576555174228</v>
      </c>
      <c r="N118" s="151"/>
    </row>
    <row r="119" spans="1:14" s="152" customFormat="1" ht="12.75">
      <c r="A119" s="168">
        <v>114</v>
      </c>
      <c r="B119" s="146"/>
      <c r="C119" s="146"/>
      <c r="D119" s="182" t="s">
        <v>542</v>
      </c>
      <c r="E119" s="63">
        <v>69500</v>
      </c>
      <c r="F119" s="63">
        <v>69500</v>
      </c>
      <c r="G119" s="63"/>
      <c r="H119" s="76"/>
      <c r="I119" s="241">
        <v>57158</v>
      </c>
      <c r="J119" s="235"/>
      <c r="K119" s="63"/>
      <c r="L119" s="114">
        <f t="shared" si="19"/>
        <v>0.8224172661870504</v>
      </c>
      <c r="M119" s="114">
        <f t="shared" si="20"/>
        <v>0.00015141359590619893</v>
      </c>
      <c r="N119" s="151"/>
    </row>
    <row r="120" spans="1:14" s="152" customFormat="1" ht="25.5">
      <c r="A120" s="167">
        <v>115</v>
      </c>
      <c r="B120" s="146"/>
      <c r="C120" s="146"/>
      <c r="D120" s="182" t="s">
        <v>543</v>
      </c>
      <c r="E120" s="63">
        <v>500000</v>
      </c>
      <c r="F120" s="63">
        <v>613000</v>
      </c>
      <c r="G120" s="63"/>
      <c r="H120" s="76"/>
      <c r="I120" s="241">
        <v>612751</v>
      </c>
      <c r="J120" s="235"/>
      <c r="K120" s="63"/>
      <c r="L120" s="114">
        <f t="shared" si="19"/>
        <v>0.9995938009787928</v>
      </c>
      <c r="M120" s="114">
        <f t="shared" si="20"/>
        <v>0.001623199417493952</v>
      </c>
      <c r="N120" s="151"/>
    </row>
    <row r="121" spans="1:14" s="152" customFormat="1" ht="12.75">
      <c r="A121" s="168">
        <v>116</v>
      </c>
      <c r="B121" s="146"/>
      <c r="C121" s="146"/>
      <c r="D121" s="182" t="s">
        <v>561</v>
      </c>
      <c r="E121" s="63">
        <v>50000</v>
      </c>
      <c r="F121" s="63"/>
      <c r="G121" s="63"/>
      <c r="H121" s="76"/>
      <c r="I121" s="241"/>
      <c r="J121" s="235"/>
      <c r="K121" s="63"/>
      <c r="L121" s="114"/>
      <c r="M121" s="114">
        <f t="shared" si="20"/>
        <v>0</v>
      </c>
      <c r="N121" s="151"/>
    </row>
    <row r="122" spans="1:13" s="151" customFormat="1" ht="25.5">
      <c r="A122" s="167">
        <v>117</v>
      </c>
      <c r="B122" s="146"/>
      <c r="C122" s="146"/>
      <c r="D122" s="182" t="s">
        <v>544</v>
      </c>
      <c r="E122" s="63">
        <v>6837</v>
      </c>
      <c r="F122" s="63">
        <v>6837</v>
      </c>
      <c r="G122" s="63"/>
      <c r="H122" s="76"/>
      <c r="I122" s="241">
        <v>6837</v>
      </c>
      <c r="J122" s="235"/>
      <c r="K122" s="63"/>
      <c r="L122" s="114">
        <f t="shared" si="19"/>
        <v>1</v>
      </c>
      <c r="M122" s="114">
        <f t="shared" si="20"/>
        <v>1.8111458679636834E-05</v>
      </c>
    </row>
    <row r="123" spans="1:13" s="151" customFormat="1" ht="12.75">
      <c r="A123" s="168">
        <v>118</v>
      </c>
      <c r="B123" s="146"/>
      <c r="C123" s="146"/>
      <c r="D123" s="182" t="s">
        <v>545</v>
      </c>
      <c r="E123" s="63">
        <v>454000</v>
      </c>
      <c r="F123" s="63">
        <v>626700</v>
      </c>
      <c r="G123" s="63">
        <v>626700</v>
      </c>
      <c r="H123" s="76"/>
      <c r="I123" s="241">
        <v>447229</v>
      </c>
      <c r="J123" s="235">
        <v>447229</v>
      </c>
      <c r="K123" s="63"/>
      <c r="L123" s="114">
        <f t="shared" si="19"/>
        <v>0.7136253390777086</v>
      </c>
      <c r="M123" s="114">
        <f t="shared" si="20"/>
        <v>0.0011847256916535471</v>
      </c>
    </row>
    <row r="124" spans="1:13" s="151" customFormat="1" ht="25.5">
      <c r="A124" s="167">
        <v>119</v>
      </c>
      <c r="B124" s="146"/>
      <c r="C124" s="146"/>
      <c r="D124" s="182" t="s">
        <v>546</v>
      </c>
      <c r="E124" s="63">
        <v>69000</v>
      </c>
      <c r="F124" s="63">
        <v>29300</v>
      </c>
      <c r="G124" s="63">
        <v>29300</v>
      </c>
      <c r="H124" s="76"/>
      <c r="I124" s="241">
        <v>14640</v>
      </c>
      <c r="J124" s="235">
        <v>14640</v>
      </c>
      <c r="K124" s="63"/>
      <c r="L124" s="114">
        <f t="shared" si="19"/>
        <v>0.49965870307167237</v>
      </c>
      <c r="M124" s="114">
        <f t="shared" si="20"/>
        <v>3.878188607135926E-05</v>
      </c>
    </row>
    <row r="125" spans="1:13" s="151" customFormat="1" ht="25.5">
      <c r="A125" s="168">
        <v>120</v>
      </c>
      <c r="B125" s="146"/>
      <c r="C125" s="146"/>
      <c r="D125" s="182" t="s">
        <v>547</v>
      </c>
      <c r="E125" s="63">
        <v>40000</v>
      </c>
      <c r="F125" s="63">
        <v>17000</v>
      </c>
      <c r="G125" s="63">
        <v>17000</v>
      </c>
      <c r="H125" s="76"/>
      <c r="I125" s="241">
        <v>16979</v>
      </c>
      <c r="J125" s="235">
        <v>16979</v>
      </c>
      <c r="K125" s="63"/>
      <c r="L125" s="114">
        <f t="shared" si="19"/>
        <v>0.9987647058823529</v>
      </c>
      <c r="M125" s="114">
        <f t="shared" si="20"/>
        <v>4.49779811206017E-05</v>
      </c>
    </row>
    <row r="126" spans="1:13" s="151" customFormat="1" ht="38.25">
      <c r="A126" s="167">
        <v>121</v>
      </c>
      <c r="B126" s="146"/>
      <c r="C126" s="146"/>
      <c r="D126" s="182" t="s">
        <v>533</v>
      </c>
      <c r="E126" s="63"/>
      <c r="F126" s="63">
        <v>70000</v>
      </c>
      <c r="G126" s="63">
        <v>70000</v>
      </c>
      <c r="H126" s="76"/>
      <c r="I126" s="241">
        <v>63998</v>
      </c>
      <c r="J126" s="235">
        <v>63998</v>
      </c>
      <c r="K126" s="63"/>
      <c r="L126" s="114">
        <f t="shared" si="19"/>
        <v>0.9142571428571429</v>
      </c>
      <c r="M126" s="114">
        <f t="shared" si="20"/>
        <v>0.0001695330016936373</v>
      </c>
    </row>
    <row r="127" spans="1:13" s="151" customFormat="1" ht="12.75">
      <c r="A127" s="168">
        <v>122</v>
      </c>
      <c r="B127" s="146"/>
      <c r="C127" s="146"/>
      <c r="D127" s="182" t="s">
        <v>548</v>
      </c>
      <c r="E127" s="63"/>
      <c r="F127" s="63">
        <v>80000</v>
      </c>
      <c r="G127" s="63"/>
      <c r="H127" s="76"/>
      <c r="I127" s="241">
        <v>78820</v>
      </c>
      <c r="J127" s="235"/>
      <c r="K127" s="63"/>
      <c r="L127" s="114">
        <f t="shared" si="19"/>
        <v>0.98525</v>
      </c>
      <c r="M127" s="114">
        <f t="shared" si="20"/>
        <v>0.0002087970123049547</v>
      </c>
    </row>
    <row r="128" spans="1:13" s="151" customFormat="1" ht="12.75">
      <c r="A128" s="167">
        <v>123</v>
      </c>
      <c r="B128" s="146"/>
      <c r="C128" s="174">
        <v>75045</v>
      </c>
      <c r="D128" s="176" t="s">
        <v>71</v>
      </c>
      <c r="E128" s="171">
        <f aca="true" t="shared" si="34" ref="E128:K128">SUM(E129:E130)</f>
        <v>37500</v>
      </c>
      <c r="F128" s="171">
        <f t="shared" si="34"/>
        <v>37500</v>
      </c>
      <c r="G128" s="171">
        <f>SUM(G129:G130)</f>
        <v>37500</v>
      </c>
      <c r="H128" s="230">
        <f t="shared" si="34"/>
        <v>2245</v>
      </c>
      <c r="I128" s="240">
        <f t="shared" si="34"/>
        <v>31988</v>
      </c>
      <c r="J128" s="234">
        <f t="shared" si="34"/>
        <v>31988</v>
      </c>
      <c r="K128" s="171">
        <f t="shared" si="34"/>
        <v>2241</v>
      </c>
      <c r="L128" s="223">
        <f t="shared" si="19"/>
        <v>0.8530133333333333</v>
      </c>
      <c r="M128" s="223">
        <f t="shared" si="20"/>
        <v>8.473736145154644E-05</v>
      </c>
    </row>
    <row r="129" spans="1:13" s="151" customFormat="1" ht="38.25">
      <c r="A129" s="168">
        <v>124</v>
      </c>
      <c r="B129" s="146"/>
      <c r="C129" s="146"/>
      <c r="D129" s="181" t="s">
        <v>530</v>
      </c>
      <c r="E129" s="63">
        <v>14500</v>
      </c>
      <c r="F129" s="63">
        <v>14500</v>
      </c>
      <c r="G129" s="63">
        <v>14500</v>
      </c>
      <c r="H129" s="76">
        <v>2245</v>
      </c>
      <c r="I129" s="241">
        <v>14031</v>
      </c>
      <c r="J129" s="235">
        <v>14031</v>
      </c>
      <c r="K129" s="63">
        <v>2241</v>
      </c>
      <c r="L129" s="114">
        <f t="shared" si="19"/>
        <v>0.9676551724137931</v>
      </c>
      <c r="M129" s="114">
        <f t="shared" si="20"/>
        <v>3.716862318765313E-05</v>
      </c>
    </row>
    <row r="130" spans="1:13" s="151" customFormat="1" ht="38.25">
      <c r="A130" s="167">
        <v>125</v>
      </c>
      <c r="B130" s="146"/>
      <c r="C130" s="146"/>
      <c r="D130" s="177" t="s">
        <v>549</v>
      </c>
      <c r="E130" s="63">
        <v>23000</v>
      </c>
      <c r="F130" s="63">
        <v>23000</v>
      </c>
      <c r="G130" s="63">
        <v>23000</v>
      </c>
      <c r="H130" s="76"/>
      <c r="I130" s="241">
        <v>17957</v>
      </c>
      <c r="J130" s="235">
        <v>17957</v>
      </c>
      <c r="K130" s="63"/>
      <c r="L130" s="114">
        <f t="shared" si="19"/>
        <v>0.7807391304347826</v>
      </c>
      <c r="M130" s="114">
        <f t="shared" si="20"/>
        <v>4.756873826389332E-05</v>
      </c>
    </row>
    <row r="131" spans="1:13" s="151" customFormat="1" ht="12.75">
      <c r="A131" s="168">
        <v>126</v>
      </c>
      <c r="B131" s="174"/>
      <c r="C131" s="174">
        <v>75095</v>
      </c>
      <c r="D131" s="176" t="s">
        <v>52</v>
      </c>
      <c r="E131" s="171">
        <f aca="true" t="shared" si="35" ref="E131:K131">SUM(E132:E136)</f>
        <v>2383800</v>
      </c>
      <c r="F131" s="171">
        <f t="shared" si="35"/>
        <v>2594200</v>
      </c>
      <c r="G131" s="171">
        <f>SUM(G132:G136)</f>
        <v>2594200</v>
      </c>
      <c r="H131" s="230">
        <f t="shared" si="35"/>
        <v>1287000</v>
      </c>
      <c r="I131" s="240">
        <f t="shared" si="35"/>
        <v>2048133</v>
      </c>
      <c r="J131" s="234">
        <f t="shared" si="35"/>
        <v>2048133</v>
      </c>
      <c r="K131" s="171">
        <f t="shared" si="35"/>
        <v>977844</v>
      </c>
      <c r="L131" s="223">
        <f t="shared" si="19"/>
        <v>0.7895046642510215</v>
      </c>
      <c r="M131" s="223">
        <f t="shared" si="20"/>
        <v>0.0054255779142753586</v>
      </c>
    </row>
    <row r="132" spans="1:13" s="151" customFormat="1" ht="12.75">
      <c r="A132" s="167">
        <v>127</v>
      </c>
      <c r="B132" s="146"/>
      <c r="C132" s="146"/>
      <c r="D132" s="177" t="s">
        <v>46</v>
      </c>
      <c r="E132" s="63">
        <v>797000</v>
      </c>
      <c r="F132" s="63">
        <v>807900</v>
      </c>
      <c r="G132" s="63">
        <v>807900</v>
      </c>
      <c r="H132" s="76">
        <v>37000</v>
      </c>
      <c r="I132" s="241">
        <v>653982</v>
      </c>
      <c r="J132" s="235">
        <v>653982</v>
      </c>
      <c r="K132" s="63">
        <v>31314</v>
      </c>
      <c r="L132" s="114">
        <f t="shared" si="19"/>
        <v>0.8094838470107687</v>
      </c>
      <c r="M132" s="114">
        <f t="shared" si="20"/>
        <v>0.0017324218180819447</v>
      </c>
    </row>
    <row r="133" spans="1:13" s="151" customFormat="1" ht="12.75">
      <c r="A133" s="168">
        <v>128</v>
      </c>
      <c r="B133" s="146"/>
      <c r="C133" s="146"/>
      <c r="D133" s="177" t="s">
        <v>226</v>
      </c>
      <c r="E133" s="63">
        <v>1269800</v>
      </c>
      <c r="F133" s="63">
        <v>1269800</v>
      </c>
      <c r="G133" s="63">
        <v>1269800</v>
      </c>
      <c r="H133" s="76">
        <v>1250000</v>
      </c>
      <c r="I133" s="241">
        <v>966330</v>
      </c>
      <c r="J133" s="235">
        <v>966330</v>
      </c>
      <c r="K133" s="63">
        <v>946530</v>
      </c>
      <c r="L133" s="114">
        <f t="shared" si="19"/>
        <v>0.7610096078122539</v>
      </c>
      <c r="M133" s="114">
        <f t="shared" si="20"/>
        <v>0.0025598428939437564</v>
      </c>
    </row>
    <row r="134" spans="1:13" s="151" customFormat="1" ht="12.75">
      <c r="A134" s="167">
        <v>129</v>
      </c>
      <c r="B134" s="146"/>
      <c r="C134" s="146"/>
      <c r="D134" s="177" t="s">
        <v>227</v>
      </c>
      <c r="E134" s="63">
        <v>317000</v>
      </c>
      <c r="F134" s="63">
        <v>400500</v>
      </c>
      <c r="G134" s="63">
        <v>400500</v>
      </c>
      <c r="H134" s="76"/>
      <c r="I134" s="241">
        <v>388169</v>
      </c>
      <c r="J134" s="235">
        <v>388169</v>
      </c>
      <c r="K134" s="63"/>
      <c r="L134" s="114">
        <f t="shared" si="19"/>
        <v>0.9692109862671661</v>
      </c>
      <c r="M134" s="114">
        <f t="shared" si="20"/>
        <v>0.001028273629401192</v>
      </c>
    </row>
    <row r="135" spans="1:13" s="151" customFormat="1" ht="25.5">
      <c r="A135" s="168">
        <v>130</v>
      </c>
      <c r="B135" s="146"/>
      <c r="C135" s="146"/>
      <c r="D135" s="177" t="s">
        <v>550</v>
      </c>
      <c r="E135" s="63"/>
      <c r="F135" s="63">
        <v>16000</v>
      </c>
      <c r="G135" s="63">
        <v>16000</v>
      </c>
      <c r="H135" s="76"/>
      <c r="I135" s="241">
        <v>15372</v>
      </c>
      <c r="J135" s="235">
        <v>15372</v>
      </c>
      <c r="K135" s="63"/>
      <c r="L135" s="114">
        <f t="shared" si="19"/>
        <v>0.96075</v>
      </c>
      <c r="M135" s="114">
        <f t="shared" si="20"/>
        <v>4.072098037492722E-05</v>
      </c>
    </row>
    <row r="136" spans="1:14" s="152" customFormat="1" ht="12.75">
      <c r="A136" s="167">
        <v>131</v>
      </c>
      <c r="B136" s="146"/>
      <c r="C136" s="146"/>
      <c r="D136" s="177" t="s">
        <v>551</v>
      </c>
      <c r="E136" s="63"/>
      <c r="F136" s="63">
        <v>100000</v>
      </c>
      <c r="G136" s="63">
        <v>100000</v>
      </c>
      <c r="H136" s="76"/>
      <c r="I136" s="241">
        <v>24280</v>
      </c>
      <c r="J136" s="235">
        <v>24280</v>
      </c>
      <c r="K136" s="63"/>
      <c r="L136" s="114">
        <f t="shared" si="19"/>
        <v>0.2428</v>
      </c>
      <c r="M136" s="114">
        <f t="shared" si="20"/>
        <v>6.431859247353844E-05</v>
      </c>
      <c r="N136" s="151"/>
    </row>
    <row r="137" spans="1:14" s="152" customFormat="1" ht="38.25">
      <c r="A137" s="170">
        <v>132</v>
      </c>
      <c r="B137" s="173">
        <v>751</v>
      </c>
      <c r="C137" s="173"/>
      <c r="D137" s="144" t="s">
        <v>256</v>
      </c>
      <c r="E137" s="144">
        <f aca="true" t="shared" si="36" ref="E137:K137">E138+E140+E142</f>
        <v>20113</v>
      </c>
      <c r="F137" s="144">
        <f t="shared" si="36"/>
        <v>500398</v>
      </c>
      <c r="G137" s="144">
        <f>G138+G140+G142</f>
        <v>500398</v>
      </c>
      <c r="H137" s="229">
        <f t="shared" si="36"/>
        <v>36093</v>
      </c>
      <c r="I137" s="239">
        <f t="shared" si="36"/>
        <v>493023</v>
      </c>
      <c r="J137" s="233">
        <f t="shared" si="36"/>
        <v>493023</v>
      </c>
      <c r="K137" s="144">
        <f t="shared" si="36"/>
        <v>36088</v>
      </c>
      <c r="L137" s="119">
        <f aca="true" t="shared" si="37" ref="L137:L200">I137/F137</f>
        <v>0.9852617316615974</v>
      </c>
      <c r="M137" s="119">
        <f aca="true" t="shared" si="38" ref="M137:M200">I137/$I$676</f>
        <v>0.0013060356432076335</v>
      </c>
      <c r="N137" s="220"/>
    </row>
    <row r="138" spans="1:14" s="152" customFormat="1" ht="25.5">
      <c r="A138" s="167">
        <v>133</v>
      </c>
      <c r="B138" s="174"/>
      <c r="C138" s="183">
        <v>75101</v>
      </c>
      <c r="D138" s="184" t="s">
        <v>258</v>
      </c>
      <c r="E138" s="171">
        <f aca="true" t="shared" si="39" ref="E138:K138">E139</f>
        <v>20113</v>
      </c>
      <c r="F138" s="171">
        <f t="shared" si="39"/>
        <v>20113</v>
      </c>
      <c r="G138" s="171">
        <f t="shared" si="39"/>
        <v>20113</v>
      </c>
      <c r="H138" s="230">
        <f t="shared" si="39"/>
        <v>18313</v>
      </c>
      <c r="I138" s="240">
        <f t="shared" si="39"/>
        <v>20113</v>
      </c>
      <c r="J138" s="234">
        <f t="shared" si="39"/>
        <v>20113</v>
      </c>
      <c r="K138" s="171">
        <f t="shared" si="39"/>
        <v>18313</v>
      </c>
      <c r="L138" s="223">
        <f t="shared" si="37"/>
        <v>1</v>
      </c>
      <c r="M138" s="223">
        <f t="shared" si="38"/>
        <v>5.328005973724377E-05</v>
      </c>
      <c r="N138" s="151"/>
    </row>
    <row r="139" spans="1:13" s="151" customFormat="1" ht="51">
      <c r="A139" s="168">
        <v>134</v>
      </c>
      <c r="B139" s="174"/>
      <c r="C139" s="174"/>
      <c r="D139" s="181" t="s">
        <v>540</v>
      </c>
      <c r="E139" s="63">
        <v>20113</v>
      </c>
      <c r="F139" s="63">
        <v>20113</v>
      </c>
      <c r="G139" s="63">
        <v>20113</v>
      </c>
      <c r="H139" s="76">
        <v>18313</v>
      </c>
      <c r="I139" s="241">
        <v>20113</v>
      </c>
      <c r="J139" s="235">
        <v>20113</v>
      </c>
      <c r="K139" s="63">
        <v>18313</v>
      </c>
      <c r="L139" s="114">
        <f t="shared" si="37"/>
        <v>1</v>
      </c>
      <c r="M139" s="114">
        <f t="shared" si="38"/>
        <v>5.328005973724377E-05</v>
      </c>
    </row>
    <row r="140" spans="1:14" s="152" customFormat="1" ht="25.5">
      <c r="A140" s="167">
        <v>135</v>
      </c>
      <c r="B140" s="174"/>
      <c r="C140" s="183">
        <v>75107</v>
      </c>
      <c r="D140" s="184" t="s">
        <v>552</v>
      </c>
      <c r="E140" s="171">
        <f aca="true" t="shared" si="40" ref="E140:K140">E141</f>
        <v>0</v>
      </c>
      <c r="F140" s="171">
        <f t="shared" si="40"/>
        <v>293030</v>
      </c>
      <c r="G140" s="171">
        <f t="shared" si="40"/>
        <v>293030</v>
      </c>
      <c r="H140" s="230">
        <f t="shared" si="40"/>
        <v>10383</v>
      </c>
      <c r="I140" s="240">
        <f t="shared" si="40"/>
        <v>289115</v>
      </c>
      <c r="J140" s="234">
        <f t="shared" si="40"/>
        <v>289115</v>
      </c>
      <c r="K140" s="171">
        <f t="shared" si="40"/>
        <v>10383</v>
      </c>
      <c r="L140" s="223">
        <f t="shared" si="37"/>
        <v>0.9866395932157117</v>
      </c>
      <c r="M140" s="223">
        <f t="shared" si="38"/>
        <v>0.0007658760240109994</v>
      </c>
      <c r="N140" s="151"/>
    </row>
    <row r="141" spans="1:13" s="151" customFormat="1" ht="51">
      <c r="A141" s="168">
        <v>136</v>
      </c>
      <c r="B141" s="174"/>
      <c r="C141" s="174"/>
      <c r="D141" s="181" t="s">
        <v>540</v>
      </c>
      <c r="E141" s="63"/>
      <c r="F141" s="63">
        <v>293030</v>
      </c>
      <c r="G141" s="63">
        <v>293030</v>
      </c>
      <c r="H141" s="76">
        <v>10383</v>
      </c>
      <c r="I141" s="241">
        <v>289115</v>
      </c>
      <c r="J141" s="235">
        <v>289115</v>
      </c>
      <c r="K141" s="63">
        <v>10383</v>
      </c>
      <c r="L141" s="114">
        <f t="shared" si="37"/>
        <v>0.9866395932157117</v>
      </c>
      <c r="M141" s="114">
        <f t="shared" si="38"/>
        <v>0.0007658760240109994</v>
      </c>
    </row>
    <row r="142" spans="1:14" s="152" customFormat="1" ht="12.75">
      <c r="A142" s="167">
        <v>137</v>
      </c>
      <c r="B142" s="174"/>
      <c r="C142" s="183">
        <v>75108</v>
      </c>
      <c r="D142" s="184" t="s">
        <v>553</v>
      </c>
      <c r="E142" s="171">
        <f aca="true" t="shared" si="41" ref="E142:K142">E143</f>
        <v>0</v>
      </c>
      <c r="F142" s="171">
        <f t="shared" si="41"/>
        <v>187255</v>
      </c>
      <c r="G142" s="171">
        <f t="shared" si="41"/>
        <v>187255</v>
      </c>
      <c r="H142" s="230">
        <f t="shared" si="41"/>
        <v>7397</v>
      </c>
      <c r="I142" s="240">
        <f t="shared" si="41"/>
        <v>183795</v>
      </c>
      <c r="J142" s="234">
        <f t="shared" si="41"/>
        <v>183795</v>
      </c>
      <c r="K142" s="171">
        <f t="shared" si="41"/>
        <v>7392</v>
      </c>
      <c r="L142" s="223">
        <f t="shared" si="37"/>
        <v>0.981522522763077</v>
      </c>
      <c r="M142" s="223">
        <f t="shared" si="38"/>
        <v>0.00048687955945939034</v>
      </c>
      <c r="N142" s="151"/>
    </row>
    <row r="143" spans="1:13" s="151" customFormat="1" ht="51">
      <c r="A143" s="168">
        <v>138</v>
      </c>
      <c r="B143" s="174"/>
      <c r="C143" s="174"/>
      <c r="D143" s="181" t="s">
        <v>540</v>
      </c>
      <c r="E143" s="63"/>
      <c r="F143" s="63">
        <v>187255</v>
      </c>
      <c r="G143" s="63">
        <v>187255</v>
      </c>
      <c r="H143" s="76">
        <v>7397</v>
      </c>
      <c r="I143" s="241">
        <v>183795</v>
      </c>
      <c r="J143" s="235">
        <v>183795</v>
      </c>
      <c r="K143" s="63">
        <v>7392</v>
      </c>
      <c r="L143" s="114">
        <f t="shared" si="37"/>
        <v>0.981522522763077</v>
      </c>
      <c r="M143" s="114">
        <f t="shared" si="38"/>
        <v>0.00048687955945939034</v>
      </c>
    </row>
    <row r="144" spans="1:14" s="152" customFormat="1" ht="25.5">
      <c r="A144" s="169">
        <v>139</v>
      </c>
      <c r="B144" s="173">
        <v>754</v>
      </c>
      <c r="C144" s="173"/>
      <c r="D144" s="144" t="s">
        <v>437</v>
      </c>
      <c r="E144" s="144">
        <f aca="true" t="shared" si="42" ref="E144:K144">E145+E147+E153+E158+E162+E164+E169</f>
        <v>11603100</v>
      </c>
      <c r="F144" s="144">
        <f t="shared" si="42"/>
        <v>12294461</v>
      </c>
      <c r="G144" s="144">
        <f>G145+G147+G153+G158+G162+G164+G169</f>
        <v>11326331</v>
      </c>
      <c r="H144" s="229">
        <f t="shared" si="42"/>
        <v>8428417</v>
      </c>
      <c r="I144" s="239">
        <f t="shared" si="42"/>
        <v>12197714</v>
      </c>
      <c r="J144" s="233">
        <f t="shared" si="42"/>
        <v>11230644</v>
      </c>
      <c r="K144" s="144">
        <f t="shared" si="42"/>
        <v>8399179</v>
      </c>
      <c r="L144" s="119">
        <f t="shared" si="37"/>
        <v>0.9921308465657828</v>
      </c>
      <c r="M144" s="119">
        <f t="shared" si="38"/>
        <v>0.03231218269665463</v>
      </c>
      <c r="N144" s="220"/>
    </row>
    <row r="145" spans="1:13" s="151" customFormat="1" ht="12.75">
      <c r="A145" s="168">
        <v>140</v>
      </c>
      <c r="B145" s="174"/>
      <c r="C145" s="183">
        <v>75405</v>
      </c>
      <c r="D145" s="184" t="s">
        <v>73</v>
      </c>
      <c r="E145" s="171">
        <f aca="true" t="shared" si="43" ref="E145:K145">SUM(E146:E146)</f>
        <v>210000</v>
      </c>
      <c r="F145" s="171">
        <f t="shared" si="43"/>
        <v>210000</v>
      </c>
      <c r="G145" s="171">
        <f t="shared" si="43"/>
        <v>210000</v>
      </c>
      <c r="H145" s="230">
        <f t="shared" si="43"/>
        <v>184700</v>
      </c>
      <c r="I145" s="240">
        <f t="shared" si="43"/>
        <v>182990</v>
      </c>
      <c r="J145" s="234">
        <f t="shared" si="43"/>
        <v>182990</v>
      </c>
      <c r="K145" s="171">
        <f t="shared" si="43"/>
        <v>159938</v>
      </c>
      <c r="L145" s="223">
        <f t="shared" si="37"/>
        <v>0.8713809523809524</v>
      </c>
      <c r="M145" s="223">
        <f t="shared" si="38"/>
        <v>0.00048474708553265236</v>
      </c>
    </row>
    <row r="146" spans="1:13" s="151" customFormat="1" ht="25.5">
      <c r="A146" s="167">
        <v>141</v>
      </c>
      <c r="B146" s="174"/>
      <c r="C146" s="174"/>
      <c r="D146" s="177" t="s">
        <v>228</v>
      </c>
      <c r="E146" s="63">
        <v>210000</v>
      </c>
      <c r="F146" s="63">
        <v>210000</v>
      </c>
      <c r="G146" s="63">
        <v>210000</v>
      </c>
      <c r="H146" s="76">
        <v>184700</v>
      </c>
      <c r="I146" s="241">
        <v>182990</v>
      </c>
      <c r="J146" s="235">
        <v>182990</v>
      </c>
      <c r="K146" s="63">
        <v>159938</v>
      </c>
      <c r="L146" s="114">
        <f t="shared" si="37"/>
        <v>0.8713809523809524</v>
      </c>
      <c r="M146" s="114">
        <f t="shared" si="38"/>
        <v>0.00048474708553265236</v>
      </c>
    </row>
    <row r="147" spans="1:13" s="151" customFormat="1" ht="25.5">
      <c r="A147" s="168">
        <v>142</v>
      </c>
      <c r="B147" s="174"/>
      <c r="C147" s="174">
        <v>75411</v>
      </c>
      <c r="D147" s="176" t="s">
        <v>74</v>
      </c>
      <c r="E147" s="171">
        <f aca="true" t="shared" si="44" ref="E147:K147">SUM(E148:E152)</f>
        <v>8307000</v>
      </c>
      <c r="F147" s="171">
        <f t="shared" si="44"/>
        <v>8321000</v>
      </c>
      <c r="G147" s="171">
        <f>SUM(G148:G152)</f>
        <v>8002470</v>
      </c>
      <c r="H147" s="230">
        <f t="shared" si="44"/>
        <v>6018340</v>
      </c>
      <c r="I147" s="240">
        <f t="shared" si="44"/>
        <v>8320471</v>
      </c>
      <c r="J147" s="234">
        <f t="shared" si="44"/>
        <v>8001942</v>
      </c>
      <c r="K147" s="171">
        <f t="shared" si="44"/>
        <v>6018064</v>
      </c>
      <c r="L147" s="223">
        <f t="shared" si="37"/>
        <v>0.9999364259103473</v>
      </c>
      <c r="M147" s="223">
        <f t="shared" si="38"/>
        <v>0.02204122666544048</v>
      </c>
    </row>
    <row r="148" spans="1:14" s="152" customFormat="1" ht="38.25">
      <c r="A148" s="167">
        <v>143</v>
      </c>
      <c r="B148" s="174"/>
      <c r="C148" s="174"/>
      <c r="D148" s="181" t="s">
        <v>530</v>
      </c>
      <c r="E148" s="63">
        <v>8007000</v>
      </c>
      <c r="F148" s="63">
        <v>8002470</v>
      </c>
      <c r="G148" s="63">
        <v>8002470</v>
      </c>
      <c r="H148" s="76">
        <v>6018340</v>
      </c>
      <c r="I148" s="241">
        <v>8001942</v>
      </c>
      <c r="J148" s="235">
        <v>8001942</v>
      </c>
      <c r="K148" s="63">
        <v>6018064</v>
      </c>
      <c r="L148" s="114">
        <f t="shared" si="37"/>
        <v>0.9999340203712104</v>
      </c>
      <c r="M148" s="114">
        <f t="shared" si="38"/>
        <v>0.02119743189847163</v>
      </c>
      <c r="N148" s="151"/>
    </row>
    <row r="149" spans="1:13" s="151" customFormat="1" ht="12.75">
      <c r="A149" s="168">
        <v>144</v>
      </c>
      <c r="B149" s="174"/>
      <c r="C149" s="174"/>
      <c r="D149" s="177" t="s">
        <v>554</v>
      </c>
      <c r="E149" s="63">
        <v>300000</v>
      </c>
      <c r="F149" s="63">
        <v>100000</v>
      </c>
      <c r="G149" s="63"/>
      <c r="H149" s="76"/>
      <c r="I149" s="241">
        <v>100000</v>
      </c>
      <c r="J149" s="235"/>
      <c r="K149" s="63"/>
      <c r="L149" s="114">
        <f t="shared" si="37"/>
        <v>1</v>
      </c>
      <c r="M149" s="114">
        <f t="shared" si="38"/>
        <v>0.0002649035933836015</v>
      </c>
    </row>
    <row r="150" spans="1:13" s="151" customFormat="1" ht="51">
      <c r="A150" s="167">
        <v>145</v>
      </c>
      <c r="B150" s="174"/>
      <c r="C150" s="174"/>
      <c r="D150" s="177" t="s">
        <v>555</v>
      </c>
      <c r="E150" s="63"/>
      <c r="F150" s="63">
        <v>110000</v>
      </c>
      <c r="G150" s="63"/>
      <c r="H150" s="76"/>
      <c r="I150" s="241">
        <v>110000</v>
      </c>
      <c r="J150" s="235"/>
      <c r="K150" s="63"/>
      <c r="L150" s="114">
        <f t="shared" si="37"/>
        <v>1</v>
      </c>
      <c r="M150" s="114">
        <f t="shared" si="38"/>
        <v>0.00029139395272196163</v>
      </c>
    </row>
    <row r="151" spans="1:13" s="151" customFormat="1" ht="51">
      <c r="A151" s="168">
        <v>146</v>
      </c>
      <c r="B151" s="174"/>
      <c r="C151" s="174"/>
      <c r="D151" s="177" t="s">
        <v>556</v>
      </c>
      <c r="E151" s="63"/>
      <c r="F151" s="63">
        <v>12170</v>
      </c>
      <c r="G151" s="63"/>
      <c r="H151" s="76"/>
      <c r="I151" s="241">
        <v>12169</v>
      </c>
      <c r="J151" s="235"/>
      <c r="K151" s="63"/>
      <c r="L151" s="114">
        <f t="shared" si="37"/>
        <v>0.9999178307313065</v>
      </c>
      <c r="M151" s="114">
        <f t="shared" si="38"/>
        <v>3.223611827885047E-05</v>
      </c>
    </row>
    <row r="152" spans="1:13" s="151" customFormat="1" ht="63.75">
      <c r="A152" s="167">
        <v>147</v>
      </c>
      <c r="B152" s="174"/>
      <c r="C152" s="174"/>
      <c r="D152" s="177" t="s">
        <v>557</v>
      </c>
      <c r="E152" s="63"/>
      <c r="F152" s="63">
        <v>96360</v>
      </c>
      <c r="G152" s="63"/>
      <c r="H152" s="76"/>
      <c r="I152" s="241">
        <v>96360</v>
      </c>
      <c r="J152" s="235"/>
      <c r="K152" s="63"/>
      <c r="L152" s="114">
        <f t="shared" si="37"/>
        <v>1</v>
      </c>
      <c r="M152" s="114">
        <f t="shared" si="38"/>
        <v>0.0002552611025844384</v>
      </c>
    </row>
    <row r="153" spans="1:13" s="151" customFormat="1" ht="12.75">
      <c r="A153" s="168">
        <v>148</v>
      </c>
      <c r="B153" s="174"/>
      <c r="C153" s="174">
        <v>75412</v>
      </c>
      <c r="D153" s="176" t="s">
        <v>75</v>
      </c>
      <c r="E153" s="171">
        <f aca="true" t="shared" si="45" ref="E153:K153">SUM(E154:E157)</f>
        <v>492100</v>
      </c>
      <c r="F153" s="171">
        <f t="shared" si="45"/>
        <v>746800</v>
      </c>
      <c r="G153" s="171">
        <f>SUM(G154:G157)</f>
        <v>281300</v>
      </c>
      <c r="H153" s="230">
        <f t="shared" si="45"/>
        <v>7000</v>
      </c>
      <c r="I153" s="240">
        <f t="shared" si="45"/>
        <v>721494</v>
      </c>
      <c r="J153" s="234">
        <f t="shared" si="45"/>
        <v>255994</v>
      </c>
      <c r="K153" s="171">
        <f t="shared" si="45"/>
        <v>5252</v>
      </c>
      <c r="L153" s="223">
        <f t="shared" si="37"/>
        <v>0.9661140867702196</v>
      </c>
      <c r="M153" s="223">
        <f t="shared" si="38"/>
        <v>0.0019112635320470818</v>
      </c>
    </row>
    <row r="154" spans="1:13" s="151" customFormat="1" ht="12.75">
      <c r="A154" s="167">
        <v>149</v>
      </c>
      <c r="B154" s="146"/>
      <c r="C154" s="146"/>
      <c r="D154" s="177" t="s">
        <v>46</v>
      </c>
      <c r="E154" s="63">
        <v>241600</v>
      </c>
      <c r="F154" s="63">
        <v>281300</v>
      </c>
      <c r="G154" s="63">
        <v>281300</v>
      </c>
      <c r="H154" s="76">
        <v>7000</v>
      </c>
      <c r="I154" s="241">
        <v>255994</v>
      </c>
      <c r="J154" s="235">
        <v>255994</v>
      </c>
      <c r="K154" s="63">
        <v>5252</v>
      </c>
      <c r="L154" s="114">
        <f t="shared" si="37"/>
        <v>0.9100391041592606</v>
      </c>
      <c r="M154" s="114">
        <f t="shared" si="38"/>
        <v>0.0006781373048464168</v>
      </c>
    </row>
    <row r="155" spans="1:13" s="151" customFormat="1" ht="25.5">
      <c r="A155" s="168">
        <v>150</v>
      </c>
      <c r="B155" s="146"/>
      <c r="C155" s="146"/>
      <c r="D155" s="177" t="s">
        <v>558</v>
      </c>
      <c r="E155" s="63">
        <v>5500</v>
      </c>
      <c r="F155" s="63">
        <v>5500</v>
      </c>
      <c r="G155" s="63"/>
      <c r="H155" s="76"/>
      <c r="I155" s="241">
        <v>5500</v>
      </c>
      <c r="J155" s="235"/>
      <c r="K155" s="63"/>
      <c r="L155" s="114">
        <f t="shared" si="37"/>
        <v>1</v>
      </c>
      <c r="M155" s="114">
        <f t="shared" si="38"/>
        <v>1.4569697636098081E-05</v>
      </c>
    </row>
    <row r="156" spans="1:13" s="151" customFormat="1" ht="25.5">
      <c r="A156" s="167">
        <v>151</v>
      </c>
      <c r="B156" s="146"/>
      <c r="C156" s="146"/>
      <c r="D156" s="177" t="s">
        <v>559</v>
      </c>
      <c r="E156" s="63">
        <v>45000</v>
      </c>
      <c r="F156" s="63">
        <v>60000</v>
      </c>
      <c r="G156" s="63"/>
      <c r="H156" s="76"/>
      <c r="I156" s="241">
        <v>60000</v>
      </c>
      <c r="J156" s="235"/>
      <c r="K156" s="63"/>
      <c r="L156" s="114">
        <f t="shared" si="37"/>
        <v>1</v>
      </c>
      <c r="M156" s="114">
        <f t="shared" si="38"/>
        <v>0.0001589421560301609</v>
      </c>
    </row>
    <row r="157" spans="1:13" s="151" customFormat="1" ht="25.5">
      <c r="A157" s="168">
        <v>152</v>
      </c>
      <c r="B157" s="146"/>
      <c r="C157" s="146"/>
      <c r="D157" s="177" t="s">
        <v>560</v>
      </c>
      <c r="E157" s="63">
        <v>200000</v>
      </c>
      <c r="F157" s="63">
        <v>400000</v>
      </c>
      <c r="G157" s="63"/>
      <c r="H157" s="76"/>
      <c r="I157" s="241">
        <v>400000</v>
      </c>
      <c r="J157" s="235"/>
      <c r="K157" s="63"/>
      <c r="L157" s="114">
        <f t="shared" si="37"/>
        <v>1</v>
      </c>
      <c r="M157" s="114">
        <f t="shared" si="38"/>
        <v>0.001059614373534406</v>
      </c>
    </row>
    <row r="158" spans="1:13" s="151" customFormat="1" ht="12.75">
      <c r="A158" s="167">
        <v>153</v>
      </c>
      <c r="B158" s="174"/>
      <c r="C158" s="174">
        <v>75414</v>
      </c>
      <c r="D158" s="176" t="s">
        <v>76</v>
      </c>
      <c r="E158" s="171">
        <f aca="true" t="shared" si="46" ref="E158:K158">SUM(E159:E161)</f>
        <v>7000</v>
      </c>
      <c r="F158" s="171">
        <f t="shared" si="46"/>
        <v>72500</v>
      </c>
      <c r="G158" s="171">
        <f>SUM(G159:G161)</f>
        <v>24500</v>
      </c>
      <c r="H158" s="230">
        <f t="shared" si="46"/>
        <v>116</v>
      </c>
      <c r="I158" s="240">
        <f t="shared" si="46"/>
        <v>65382</v>
      </c>
      <c r="J158" s="234">
        <f t="shared" si="46"/>
        <v>17382</v>
      </c>
      <c r="K158" s="171">
        <f t="shared" si="46"/>
        <v>115</v>
      </c>
      <c r="L158" s="223">
        <f t="shared" si="37"/>
        <v>0.9018206896551724</v>
      </c>
      <c r="M158" s="223">
        <f t="shared" si="38"/>
        <v>0.00017319926742606634</v>
      </c>
    </row>
    <row r="159" spans="1:13" s="151" customFormat="1" ht="12.75">
      <c r="A159" s="168">
        <v>154</v>
      </c>
      <c r="B159" s="174"/>
      <c r="C159" s="174"/>
      <c r="D159" s="177" t="s">
        <v>46</v>
      </c>
      <c r="E159" s="63"/>
      <c r="F159" s="63">
        <v>17500</v>
      </c>
      <c r="G159" s="63">
        <v>17500</v>
      </c>
      <c r="H159" s="76"/>
      <c r="I159" s="241">
        <v>10383</v>
      </c>
      <c r="J159" s="235">
        <v>10383</v>
      </c>
      <c r="K159" s="63"/>
      <c r="L159" s="114">
        <f t="shared" si="37"/>
        <v>0.5933142857142857</v>
      </c>
      <c r="M159" s="114">
        <f t="shared" si="38"/>
        <v>2.7504940101019342E-05</v>
      </c>
    </row>
    <row r="160" spans="1:13" s="151" customFormat="1" ht="12.75">
      <c r="A160" s="167">
        <v>155</v>
      </c>
      <c r="B160" s="146"/>
      <c r="C160" s="146"/>
      <c r="D160" s="182" t="s">
        <v>561</v>
      </c>
      <c r="E160" s="63"/>
      <c r="F160" s="63">
        <v>48000</v>
      </c>
      <c r="G160" s="63"/>
      <c r="H160" s="76"/>
      <c r="I160" s="241">
        <v>48000</v>
      </c>
      <c r="J160" s="235"/>
      <c r="K160" s="63"/>
      <c r="L160" s="114">
        <f t="shared" si="37"/>
        <v>1</v>
      </c>
      <c r="M160" s="114">
        <f t="shared" si="38"/>
        <v>0.00012715372482412872</v>
      </c>
    </row>
    <row r="161" spans="1:13" s="151" customFormat="1" ht="51">
      <c r="A161" s="168">
        <v>156</v>
      </c>
      <c r="B161" s="146"/>
      <c r="C161" s="146"/>
      <c r="D161" s="181" t="s">
        <v>540</v>
      </c>
      <c r="E161" s="63">
        <v>7000</v>
      </c>
      <c r="F161" s="63">
        <v>7000</v>
      </c>
      <c r="G161" s="63">
        <v>7000</v>
      </c>
      <c r="H161" s="76">
        <v>116</v>
      </c>
      <c r="I161" s="241">
        <v>6999</v>
      </c>
      <c r="J161" s="235">
        <v>6999</v>
      </c>
      <c r="K161" s="63">
        <v>115</v>
      </c>
      <c r="L161" s="114">
        <f t="shared" si="37"/>
        <v>0.9998571428571429</v>
      </c>
      <c r="M161" s="114">
        <f t="shared" si="38"/>
        <v>1.854060250091827E-05</v>
      </c>
    </row>
    <row r="162" spans="1:13" s="151" customFormat="1" ht="12.75">
      <c r="A162" s="167">
        <v>157</v>
      </c>
      <c r="B162" s="174"/>
      <c r="C162" s="174">
        <v>75415</v>
      </c>
      <c r="D162" s="176" t="s">
        <v>209</v>
      </c>
      <c r="E162" s="171">
        <f aca="true" t="shared" si="47" ref="E162:K162">E163</f>
        <v>70000</v>
      </c>
      <c r="F162" s="171">
        <f t="shared" si="47"/>
        <v>115000</v>
      </c>
      <c r="G162" s="171">
        <f t="shared" si="47"/>
        <v>115000</v>
      </c>
      <c r="H162" s="230">
        <f t="shared" si="47"/>
        <v>0</v>
      </c>
      <c r="I162" s="240">
        <f t="shared" si="47"/>
        <v>107000</v>
      </c>
      <c r="J162" s="234">
        <f t="shared" si="47"/>
        <v>107000</v>
      </c>
      <c r="K162" s="171">
        <f t="shared" si="47"/>
        <v>0</v>
      </c>
      <c r="L162" s="223">
        <f t="shared" si="37"/>
        <v>0.9304347826086956</v>
      </c>
      <c r="M162" s="223">
        <f t="shared" si="38"/>
        <v>0.0002834468449204536</v>
      </c>
    </row>
    <row r="163" spans="1:13" s="151" customFormat="1" ht="12.75">
      <c r="A163" s="168">
        <v>158</v>
      </c>
      <c r="B163" s="146"/>
      <c r="C163" s="146"/>
      <c r="D163" s="177" t="s">
        <v>252</v>
      </c>
      <c r="E163" s="63">
        <v>70000</v>
      </c>
      <c r="F163" s="63">
        <v>115000</v>
      </c>
      <c r="G163" s="63">
        <v>115000</v>
      </c>
      <c r="H163" s="76"/>
      <c r="I163" s="241">
        <v>107000</v>
      </c>
      <c r="J163" s="235">
        <v>107000</v>
      </c>
      <c r="K163" s="63"/>
      <c r="L163" s="114">
        <f t="shared" si="37"/>
        <v>0.9304347826086956</v>
      </c>
      <c r="M163" s="114">
        <f t="shared" si="38"/>
        <v>0.0002834468449204536</v>
      </c>
    </row>
    <row r="164" spans="1:13" s="151" customFormat="1" ht="12.75">
      <c r="A164" s="167">
        <v>159</v>
      </c>
      <c r="B164" s="174"/>
      <c r="C164" s="174">
        <v>75416</v>
      </c>
      <c r="D164" s="176" t="s">
        <v>77</v>
      </c>
      <c r="E164" s="171">
        <f aca="true" t="shared" si="48" ref="E164:K164">SUM(E165:E168)</f>
        <v>2486000</v>
      </c>
      <c r="F164" s="171">
        <f t="shared" si="48"/>
        <v>2779861</v>
      </c>
      <c r="G164" s="171">
        <f>SUM(G165:G168)</f>
        <v>2643761</v>
      </c>
      <c r="H164" s="230">
        <f t="shared" si="48"/>
        <v>2217761</v>
      </c>
      <c r="I164" s="240">
        <f t="shared" si="48"/>
        <v>2759732</v>
      </c>
      <c r="J164" s="234">
        <f t="shared" si="48"/>
        <v>2624691</v>
      </c>
      <c r="K164" s="171">
        <f t="shared" si="48"/>
        <v>2215810</v>
      </c>
      <c r="L164" s="223">
        <f t="shared" si="37"/>
        <v>0.992758990467509</v>
      </c>
      <c r="M164" s="223">
        <f t="shared" si="38"/>
        <v>0.007310629235757133</v>
      </c>
    </row>
    <row r="165" spans="1:13" s="151" customFormat="1" ht="12.75">
      <c r="A165" s="168">
        <v>160</v>
      </c>
      <c r="B165" s="146"/>
      <c r="C165" s="146"/>
      <c r="D165" s="178" t="s">
        <v>562</v>
      </c>
      <c r="E165" s="63">
        <v>2486000</v>
      </c>
      <c r="F165" s="63">
        <v>2625761</v>
      </c>
      <c r="G165" s="63">
        <v>2625761</v>
      </c>
      <c r="H165" s="76">
        <v>2217761</v>
      </c>
      <c r="I165" s="241">
        <v>2606691</v>
      </c>
      <c r="J165" s="235">
        <v>2606691</v>
      </c>
      <c r="K165" s="63">
        <v>2215810</v>
      </c>
      <c r="L165" s="114">
        <f t="shared" si="37"/>
        <v>0.9927373435739201</v>
      </c>
      <c r="M165" s="114">
        <f t="shared" si="38"/>
        <v>0.006905218127406936</v>
      </c>
    </row>
    <row r="166" spans="1:13" s="151" customFormat="1" ht="12.75">
      <c r="A166" s="167">
        <v>161</v>
      </c>
      <c r="B166" s="146"/>
      <c r="C166" s="146"/>
      <c r="D166" s="177" t="s">
        <v>563</v>
      </c>
      <c r="E166" s="63"/>
      <c r="F166" s="63">
        <v>90000</v>
      </c>
      <c r="G166" s="63"/>
      <c r="H166" s="76"/>
      <c r="I166" s="241">
        <v>88954</v>
      </c>
      <c r="J166" s="235"/>
      <c r="K166" s="63"/>
      <c r="L166" s="114">
        <f t="shared" si="37"/>
        <v>0.9883777777777778</v>
      </c>
      <c r="M166" s="114">
        <f t="shared" si="38"/>
        <v>0.00023564234245844888</v>
      </c>
    </row>
    <row r="167" spans="1:13" s="151" customFormat="1" ht="12.75">
      <c r="A167" s="168">
        <v>162</v>
      </c>
      <c r="B167" s="146"/>
      <c r="C167" s="146"/>
      <c r="D167" s="177" t="s">
        <v>564</v>
      </c>
      <c r="E167" s="63"/>
      <c r="F167" s="63">
        <v>46100</v>
      </c>
      <c r="G167" s="63"/>
      <c r="H167" s="76"/>
      <c r="I167" s="241">
        <v>46087</v>
      </c>
      <c r="J167" s="235"/>
      <c r="K167" s="63"/>
      <c r="L167" s="114">
        <f t="shared" si="37"/>
        <v>0.9997180043383948</v>
      </c>
      <c r="M167" s="114">
        <f t="shared" si="38"/>
        <v>0.00012208611908270042</v>
      </c>
    </row>
    <row r="168" spans="1:13" s="151" customFormat="1" ht="25.5">
      <c r="A168" s="167">
        <v>163</v>
      </c>
      <c r="B168" s="146"/>
      <c r="C168" s="146"/>
      <c r="D168" s="177" t="s">
        <v>565</v>
      </c>
      <c r="E168" s="63"/>
      <c r="F168" s="63">
        <v>18000</v>
      </c>
      <c r="G168" s="63">
        <v>18000</v>
      </c>
      <c r="H168" s="76"/>
      <c r="I168" s="241">
        <v>18000</v>
      </c>
      <c r="J168" s="235">
        <v>18000</v>
      </c>
      <c r="K168" s="63"/>
      <c r="L168" s="114">
        <f t="shared" si="37"/>
        <v>1</v>
      </c>
      <c r="M168" s="114">
        <f t="shared" si="38"/>
        <v>4.7682646809048265E-05</v>
      </c>
    </row>
    <row r="169" spans="1:13" s="151" customFormat="1" ht="12.75">
      <c r="A169" s="168">
        <v>164</v>
      </c>
      <c r="B169" s="174"/>
      <c r="C169" s="174">
        <v>75478</v>
      </c>
      <c r="D169" s="176" t="s">
        <v>261</v>
      </c>
      <c r="E169" s="171">
        <f aca="true" t="shared" si="49" ref="E169:K169">E170</f>
        <v>31000</v>
      </c>
      <c r="F169" s="171">
        <f t="shared" si="49"/>
        <v>49300</v>
      </c>
      <c r="G169" s="171">
        <f t="shared" si="49"/>
        <v>49300</v>
      </c>
      <c r="H169" s="230">
        <f t="shared" si="49"/>
        <v>500</v>
      </c>
      <c r="I169" s="240">
        <f t="shared" si="49"/>
        <v>40645</v>
      </c>
      <c r="J169" s="234">
        <f t="shared" si="49"/>
        <v>40645</v>
      </c>
      <c r="K169" s="171">
        <f t="shared" si="49"/>
        <v>0</v>
      </c>
      <c r="L169" s="223">
        <f t="shared" si="37"/>
        <v>0.8244421906693712</v>
      </c>
      <c r="M169" s="223">
        <f t="shared" si="38"/>
        <v>0.00010767006553076483</v>
      </c>
    </row>
    <row r="170" spans="1:13" s="151" customFormat="1" ht="12.75">
      <c r="A170" s="167">
        <v>165</v>
      </c>
      <c r="B170" s="146"/>
      <c r="C170" s="146"/>
      <c r="D170" s="177" t="s">
        <v>46</v>
      </c>
      <c r="E170" s="63">
        <v>31000</v>
      </c>
      <c r="F170" s="63">
        <v>49300</v>
      </c>
      <c r="G170" s="63">
        <v>49300</v>
      </c>
      <c r="H170" s="76">
        <v>500</v>
      </c>
      <c r="I170" s="241">
        <v>40645</v>
      </c>
      <c r="J170" s="235">
        <v>40645</v>
      </c>
      <c r="K170" s="63"/>
      <c r="L170" s="114">
        <f t="shared" si="37"/>
        <v>0.8244421906693712</v>
      </c>
      <c r="M170" s="114">
        <f t="shared" si="38"/>
        <v>0.00010767006553076483</v>
      </c>
    </row>
    <row r="171" spans="1:14" s="151" customFormat="1" ht="51">
      <c r="A171" s="170">
        <v>166</v>
      </c>
      <c r="B171" s="173">
        <v>756</v>
      </c>
      <c r="C171" s="173"/>
      <c r="D171" s="144" t="s">
        <v>311</v>
      </c>
      <c r="E171" s="144">
        <f aca="true" t="shared" si="50" ref="E171:K171">E172</f>
        <v>396400</v>
      </c>
      <c r="F171" s="144">
        <f t="shared" si="50"/>
        <v>446400</v>
      </c>
      <c r="G171" s="144">
        <f t="shared" si="50"/>
        <v>446400</v>
      </c>
      <c r="H171" s="229">
        <f t="shared" si="50"/>
        <v>88109</v>
      </c>
      <c r="I171" s="239">
        <f t="shared" si="50"/>
        <v>411960</v>
      </c>
      <c r="J171" s="233">
        <f t="shared" si="50"/>
        <v>411960</v>
      </c>
      <c r="K171" s="144">
        <f t="shared" si="50"/>
        <v>79226</v>
      </c>
      <c r="L171" s="119">
        <f t="shared" si="37"/>
        <v>0.9228494623655914</v>
      </c>
      <c r="M171" s="119">
        <f t="shared" si="38"/>
        <v>0.0010912968433030848</v>
      </c>
      <c r="N171" s="220"/>
    </row>
    <row r="172" spans="1:13" s="151" customFormat="1" ht="25.5">
      <c r="A172" s="167">
        <v>167</v>
      </c>
      <c r="B172" s="174"/>
      <c r="C172" s="174">
        <v>75647</v>
      </c>
      <c r="D172" s="176" t="s">
        <v>72</v>
      </c>
      <c r="E172" s="171">
        <f aca="true" t="shared" si="51" ref="E172:K172">E173+E174</f>
        <v>396400</v>
      </c>
      <c r="F172" s="171">
        <f t="shared" si="51"/>
        <v>446400</v>
      </c>
      <c r="G172" s="171">
        <f>G173+G174</f>
        <v>446400</v>
      </c>
      <c r="H172" s="230">
        <f t="shared" si="51"/>
        <v>88109</v>
      </c>
      <c r="I172" s="240">
        <f t="shared" si="51"/>
        <v>411960</v>
      </c>
      <c r="J172" s="234">
        <f t="shared" si="51"/>
        <v>411960</v>
      </c>
      <c r="K172" s="171">
        <f t="shared" si="51"/>
        <v>79226</v>
      </c>
      <c r="L172" s="223">
        <f t="shared" si="37"/>
        <v>0.9228494623655914</v>
      </c>
      <c r="M172" s="223">
        <f t="shared" si="38"/>
        <v>0.0010912968433030848</v>
      </c>
    </row>
    <row r="173" spans="1:13" s="151" customFormat="1" ht="12.75">
      <c r="A173" s="168">
        <v>168</v>
      </c>
      <c r="B173" s="174"/>
      <c r="C173" s="174"/>
      <c r="D173" s="177" t="s">
        <v>46</v>
      </c>
      <c r="E173" s="63">
        <v>266400</v>
      </c>
      <c r="F173" s="63">
        <v>266400</v>
      </c>
      <c r="G173" s="63">
        <v>266400</v>
      </c>
      <c r="H173" s="76">
        <v>88109</v>
      </c>
      <c r="I173" s="241">
        <v>256379</v>
      </c>
      <c r="J173" s="235">
        <v>256379</v>
      </c>
      <c r="K173" s="63">
        <v>79226</v>
      </c>
      <c r="L173" s="114">
        <f t="shared" si="37"/>
        <v>0.9623836336336337</v>
      </c>
      <c r="M173" s="114">
        <f t="shared" si="38"/>
        <v>0.0006791571836809437</v>
      </c>
    </row>
    <row r="174" spans="1:13" s="151" customFormat="1" ht="12.75">
      <c r="A174" s="167">
        <v>169</v>
      </c>
      <c r="B174" s="174"/>
      <c r="C174" s="174"/>
      <c r="D174" s="177" t="s">
        <v>225</v>
      </c>
      <c r="E174" s="63">
        <v>130000</v>
      </c>
      <c r="F174" s="63">
        <v>180000</v>
      </c>
      <c r="G174" s="63">
        <v>180000</v>
      </c>
      <c r="H174" s="76"/>
      <c r="I174" s="241">
        <v>155581</v>
      </c>
      <c r="J174" s="235">
        <v>155581</v>
      </c>
      <c r="K174" s="63"/>
      <c r="L174" s="114">
        <f t="shared" si="37"/>
        <v>0.8643388888888889</v>
      </c>
      <c r="M174" s="114">
        <f t="shared" si="38"/>
        <v>0.00041213965962214104</v>
      </c>
    </row>
    <row r="175" spans="1:14" s="151" customFormat="1" ht="19.5" customHeight="1">
      <c r="A175" s="170">
        <v>170</v>
      </c>
      <c r="B175" s="173">
        <v>757</v>
      </c>
      <c r="C175" s="173"/>
      <c r="D175" s="144" t="s">
        <v>78</v>
      </c>
      <c r="E175" s="144">
        <f aca="true" t="shared" si="52" ref="E175:K176">E176</f>
        <v>2820000</v>
      </c>
      <c r="F175" s="144">
        <f t="shared" si="52"/>
        <v>1298000</v>
      </c>
      <c r="G175" s="144">
        <f t="shared" si="52"/>
        <v>1298000</v>
      </c>
      <c r="H175" s="229">
        <f t="shared" si="52"/>
        <v>0</v>
      </c>
      <c r="I175" s="239">
        <f t="shared" si="52"/>
        <v>553867</v>
      </c>
      <c r="J175" s="233">
        <f t="shared" si="52"/>
        <v>553867</v>
      </c>
      <c r="K175" s="144">
        <f t="shared" si="52"/>
        <v>0</v>
      </c>
      <c r="L175" s="119">
        <f t="shared" si="37"/>
        <v>0.4267080123266564</v>
      </c>
      <c r="M175" s="119">
        <f t="shared" si="38"/>
        <v>0.001467213585565952</v>
      </c>
      <c r="N175" s="220"/>
    </row>
    <row r="176" spans="1:13" s="151" customFormat="1" ht="38.25">
      <c r="A176" s="167">
        <v>171</v>
      </c>
      <c r="B176" s="174"/>
      <c r="C176" s="174">
        <v>75702</v>
      </c>
      <c r="D176" s="176" t="s">
        <v>79</v>
      </c>
      <c r="E176" s="171">
        <f t="shared" si="52"/>
        <v>2820000</v>
      </c>
      <c r="F176" s="171">
        <f t="shared" si="52"/>
        <v>1298000</v>
      </c>
      <c r="G176" s="171">
        <f t="shared" si="52"/>
        <v>1298000</v>
      </c>
      <c r="H176" s="230">
        <f t="shared" si="52"/>
        <v>0</v>
      </c>
      <c r="I176" s="240">
        <f t="shared" si="52"/>
        <v>553867</v>
      </c>
      <c r="J176" s="234">
        <f t="shared" si="52"/>
        <v>553867</v>
      </c>
      <c r="K176" s="171">
        <f t="shared" si="52"/>
        <v>0</v>
      </c>
      <c r="L176" s="223">
        <f t="shared" si="37"/>
        <v>0.4267080123266564</v>
      </c>
      <c r="M176" s="223">
        <f t="shared" si="38"/>
        <v>0.001467213585565952</v>
      </c>
    </row>
    <row r="177" spans="1:13" s="151" customFormat="1" ht="12.75">
      <c r="A177" s="168">
        <v>172</v>
      </c>
      <c r="B177" s="146"/>
      <c r="C177" s="146"/>
      <c r="D177" s="177" t="s">
        <v>229</v>
      </c>
      <c r="E177" s="63">
        <v>2820000</v>
      </c>
      <c r="F177" s="63">
        <v>1298000</v>
      </c>
      <c r="G177" s="63">
        <v>1298000</v>
      </c>
      <c r="H177" s="76"/>
      <c r="I177" s="241">
        <v>553867</v>
      </c>
      <c r="J177" s="235">
        <v>553867</v>
      </c>
      <c r="K177" s="63"/>
      <c r="L177" s="114">
        <f t="shared" si="37"/>
        <v>0.4267080123266564</v>
      </c>
      <c r="M177" s="114">
        <f t="shared" si="38"/>
        <v>0.001467213585565952</v>
      </c>
    </row>
    <row r="178" spans="1:14" s="151" customFormat="1" ht="19.5" customHeight="1">
      <c r="A178" s="169">
        <v>173</v>
      </c>
      <c r="B178" s="173">
        <v>758</v>
      </c>
      <c r="C178" s="173"/>
      <c r="D178" s="144" t="s">
        <v>450</v>
      </c>
      <c r="E178" s="144">
        <f aca="true" t="shared" si="53" ref="E178:K178">E179+E182</f>
        <v>12775269</v>
      </c>
      <c r="F178" s="144">
        <f t="shared" si="53"/>
        <v>6539804</v>
      </c>
      <c r="G178" s="144">
        <f>G179+G182</f>
        <v>6392884</v>
      </c>
      <c r="H178" s="229">
        <f t="shared" si="53"/>
        <v>0</v>
      </c>
      <c r="I178" s="239">
        <f t="shared" si="53"/>
        <v>4298619</v>
      </c>
      <c r="J178" s="233">
        <f t="shared" si="53"/>
        <v>4298619</v>
      </c>
      <c r="K178" s="144">
        <f t="shared" si="53"/>
        <v>0</v>
      </c>
      <c r="L178" s="119">
        <f t="shared" si="37"/>
        <v>0.6573008915863533</v>
      </c>
      <c r="M178" s="119">
        <f t="shared" si="38"/>
        <v>0.011387196196870236</v>
      </c>
      <c r="N178" s="220"/>
    </row>
    <row r="179" spans="1:13" s="151" customFormat="1" ht="12.75">
      <c r="A179" s="168">
        <v>174</v>
      </c>
      <c r="B179" s="174"/>
      <c r="C179" s="174">
        <v>75818</v>
      </c>
      <c r="D179" s="176" t="s">
        <v>80</v>
      </c>
      <c r="E179" s="171">
        <f aca="true" t="shared" si="54" ref="E179:K179">E180+E181</f>
        <v>8476650</v>
      </c>
      <c r="F179" s="171">
        <f t="shared" si="54"/>
        <v>2241185</v>
      </c>
      <c r="G179" s="171">
        <f>G180+G181</f>
        <v>2094265</v>
      </c>
      <c r="H179" s="230">
        <f t="shared" si="54"/>
        <v>0</v>
      </c>
      <c r="I179" s="240">
        <f t="shared" si="54"/>
        <v>0</v>
      </c>
      <c r="J179" s="234">
        <f t="shared" si="54"/>
        <v>0</v>
      </c>
      <c r="K179" s="171">
        <f t="shared" si="54"/>
        <v>0</v>
      </c>
      <c r="L179" s="223">
        <f t="shared" si="37"/>
        <v>0</v>
      </c>
      <c r="M179" s="223">
        <f t="shared" si="38"/>
        <v>0</v>
      </c>
    </row>
    <row r="180" spans="1:13" s="151" customFormat="1" ht="12.75">
      <c r="A180" s="167">
        <v>175</v>
      </c>
      <c r="B180" s="174"/>
      <c r="C180" s="174"/>
      <c r="D180" s="177" t="s">
        <v>81</v>
      </c>
      <c r="E180" s="63">
        <v>3000000</v>
      </c>
      <c r="F180" s="63">
        <v>556455</v>
      </c>
      <c r="G180" s="63">
        <v>556455</v>
      </c>
      <c r="H180" s="76"/>
      <c r="I180" s="241"/>
      <c r="J180" s="235"/>
      <c r="K180" s="63"/>
      <c r="L180" s="114">
        <f t="shared" si="37"/>
        <v>0</v>
      </c>
      <c r="M180" s="114">
        <f t="shared" si="38"/>
        <v>0</v>
      </c>
    </row>
    <row r="181" spans="1:13" s="151" customFormat="1" ht="12.75">
      <c r="A181" s="168">
        <v>176</v>
      </c>
      <c r="B181" s="174"/>
      <c r="C181" s="174"/>
      <c r="D181" s="177" t="s">
        <v>82</v>
      </c>
      <c r="E181" s="63">
        <v>5476650</v>
      </c>
      <c r="F181" s="63">
        <v>1684730</v>
      </c>
      <c r="G181" s="63">
        <v>1537810</v>
      </c>
      <c r="H181" s="76"/>
      <c r="I181" s="241"/>
      <c r="J181" s="235"/>
      <c r="K181" s="63"/>
      <c r="L181" s="114">
        <f t="shared" si="37"/>
        <v>0</v>
      </c>
      <c r="M181" s="114">
        <f t="shared" si="38"/>
        <v>0</v>
      </c>
    </row>
    <row r="182" spans="1:13" s="151" customFormat="1" ht="25.5">
      <c r="A182" s="167">
        <v>177</v>
      </c>
      <c r="B182" s="174"/>
      <c r="C182" s="174">
        <v>75832</v>
      </c>
      <c r="D182" s="176" t="s">
        <v>566</v>
      </c>
      <c r="E182" s="171">
        <f aca="true" t="shared" si="55" ref="E182:K182">E183</f>
        <v>4298619</v>
      </c>
      <c r="F182" s="171">
        <f t="shared" si="55"/>
        <v>4298619</v>
      </c>
      <c r="G182" s="171">
        <f t="shared" si="55"/>
        <v>4298619</v>
      </c>
      <c r="H182" s="230">
        <f t="shared" si="55"/>
        <v>0</v>
      </c>
      <c r="I182" s="240">
        <f t="shared" si="55"/>
        <v>4298619</v>
      </c>
      <c r="J182" s="234">
        <f t="shared" si="55"/>
        <v>4298619</v>
      </c>
      <c r="K182" s="171">
        <f t="shared" si="55"/>
        <v>0</v>
      </c>
      <c r="L182" s="223">
        <f t="shared" si="37"/>
        <v>1</v>
      </c>
      <c r="M182" s="223">
        <f t="shared" si="38"/>
        <v>0.011387196196870236</v>
      </c>
    </row>
    <row r="183" spans="1:13" s="151" customFormat="1" ht="12.75">
      <c r="A183" s="168">
        <v>178</v>
      </c>
      <c r="B183" s="174"/>
      <c r="C183" s="174"/>
      <c r="D183" s="177" t="s">
        <v>567</v>
      </c>
      <c r="E183" s="63">
        <v>4298619</v>
      </c>
      <c r="F183" s="63">
        <v>4298619</v>
      </c>
      <c r="G183" s="63">
        <v>4298619</v>
      </c>
      <c r="H183" s="76"/>
      <c r="I183" s="241">
        <v>4298619</v>
      </c>
      <c r="J183" s="235">
        <v>4298619</v>
      </c>
      <c r="K183" s="63"/>
      <c r="L183" s="114">
        <f t="shared" si="37"/>
        <v>1</v>
      </c>
      <c r="M183" s="114">
        <f t="shared" si="38"/>
        <v>0.011387196196870236</v>
      </c>
    </row>
    <row r="184" spans="1:14" s="151" customFormat="1" ht="19.5" customHeight="1">
      <c r="A184" s="169">
        <v>179</v>
      </c>
      <c r="B184" s="173">
        <v>801</v>
      </c>
      <c r="C184" s="173"/>
      <c r="D184" s="144" t="s">
        <v>83</v>
      </c>
      <c r="E184" s="144">
        <f>E185+E227+E232+E267+E269+E289+E291+E300+E317+E335+E339+E342+E349+E352+E354+E356+E358</f>
        <v>145042471</v>
      </c>
      <c r="F184" s="144">
        <f aca="true" t="shared" si="56" ref="F184:K184">F185+F227+F232+F267+F269+F289+F291+F300+F317+F335+F339+F342+F349+F352+F354+F356+F358</f>
        <v>146918039</v>
      </c>
      <c r="G184" s="144">
        <f>G185+G227+G232+G267+G269+G289+G291+G300+G317+G335+G339+G342+G349+G352+G354+G356+G358</f>
        <v>142705498</v>
      </c>
      <c r="H184" s="229">
        <f t="shared" si="56"/>
        <v>110086850</v>
      </c>
      <c r="I184" s="239">
        <f t="shared" si="56"/>
        <v>137058312</v>
      </c>
      <c r="J184" s="233">
        <f t="shared" si="56"/>
        <v>134200432</v>
      </c>
      <c r="K184" s="144">
        <f t="shared" si="56"/>
        <v>104409966</v>
      </c>
      <c r="L184" s="119">
        <f t="shared" si="37"/>
        <v>0.9328896092875294</v>
      </c>
      <c r="M184" s="222">
        <f t="shared" si="38"/>
        <v>0.3630723935189079</v>
      </c>
      <c r="N184" s="220"/>
    </row>
    <row r="185" spans="1:13" s="151" customFormat="1" ht="12.75">
      <c r="A185" s="168">
        <v>180</v>
      </c>
      <c r="B185" s="174"/>
      <c r="C185" s="174">
        <v>80101</v>
      </c>
      <c r="D185" s="176" t="s">
        <v>84</v>
      </c>
      <c r="E185" s="171">
        <f aca="true" t="shared" si="57" ref="E185:K185">SUM(E186:E226)</f>
        <v>35914298</v>
      </c>
      <c r="F185" s="171">
        <f t="shared" si="57"/>
        <v>36924746</v>
      </c>
      <c r="G185" s="171">
        <f>SUM(G186:G226)</f>
        <v>36192926</v>
      </c>
      <c r="H185" s="230">
        <f t="shared" si="57"/>
        <v>28567890</v>
      </c>
      <c r="I185" s="240">
        <f t="shared" si="57"/>
        <v>35428666</v>
      </c>
      <c r="J185" s="234">
        <f t="shared" si="57"/>
        <v>34753745</v>
      </c>
      <c r="K185" s="171">
        <f t="shared" si="57"/>
        <v>27620599</v>
      </c>
      <c r="L185" s="223">
        <f t="shared" si="37"/>
        <v>0.9594829982039687</v>
      </c>
      <c r="M185" s="223">
        <f t="shared" si="38"/>
        <v>0.09385180932187427</v>
      </c>
    </row>
    <row r="186" spans="1:13" s="151" customFormat="1" ht="12.75">
      <c r="A186" s="167">
        <v>181</v>
      </c>
      <c r="B186" s="146"/>
      <c r="C186" s="146"/>
      <c r="D186" s="177" t="s">
        <v>85</v>
      </c>
      <c r="E186" s="63">
        <v>1999200</v>
      </c>
      <c r="F186" s="63">
        <v>1999200</v>
      </c>
      <c r="G186" s="63">
        <v>1999200</v>
      </c>
      <c r="H186" s="76">
        <v>1709600</v>
      </c>
      <c r="I186" s="241">
        <v>1911471</v>
      </c>
      <c r="J186" s="235">
        <v>1911471</v>
      </c>
      <c r="K186" s="63">
        <v>1644130</v>
      </c>
      <c r="L186" s="114">
        <f t="shared" si="37"/>
        <v>0.9561179471788716</v>
      </c>
      <c r="M186" s="114">
        <f t="shared" si="38"/>
        <v>0.005063555365485461</v>
      </c>
    </row>
    <row r="187" spans="1:13" s="151" customFormat="1" ht="12.75">
      <c r="A187" s="168">
        <v>182</v>
      </c>
      <c r="B187" s="146"/>
      <c r="C187" s="146"/>
      <c r="D187" s="177" t="s">
        <v>86</v>
      </c>
      <c r="E187" s="63">
        <v>2598700</v>
      </c>
      <c r="F187" s="63">
        <v>2641447</v>
      </c>
      <c r="G187" s="63">
        <v>2641447</v>
      </c>
      <c r="H187" s="76">
        <v>2333200</v>
      </c>
      <c r="I187" s="241">
        <v>2597695</v>
      </c>
      <c r="J187" s="235">
        <v>2597695</v>
      </c>
      <c r="K187" s="63">
        <v>2289686</v>
      </c>
      <c r="L187" s="114">
        <f t="shared" si="37"/>
        <v>0.9834363513634762</v>
      </c>
      <c r="M187" s="114">
        <f t="shared" si="38"/>
        <v>0.006881387400146147</v>
      </c>
    </row>
    <row r="188" spans="1:13" s="151" customFormat="1" ht="12.75">
      <c r="A188" s="167">
        <v>183</v>
      </c>
      <c r="B188" s="146"/>
      <c r="C188" s="146"/>
      <c r="D188" s="177" t="s">
        <v>568</v>
      </c>
      <c r="E188" s="63">
        <v>263998</v>
      </c>
      <c r="F188" s="63">
        <v>237894</v>
      </c>
      <c r="G188" s="63"/>
      <c r="H188" s="76"/>
      <c r="I188" s="241">
        <v>237549</v>
      </c>
      <c r="J188" s="235"/>
      <c r="K188" s="63"/>
      <c r="L188" s="114">
        <f t="shared" si="37"/>
        <v>0.9985497742692123</v>
      </c>
      <c r="M188" s="114">
        <f t="shared" si="38"/>
        <v>0.0006292758370468115</v>
      </c>
    </row>
    <row r="189" spans="1:13" s="151" customFormat="1" ht="12.75">
      <c r="A189" s="168">
        <v>184</v>
      </c>
      <c r="B189" s="146"/>
      <c r="C189" s="146"/>
      <c r="D189" s="177" t="s">
        <v>312</v>
      </c>
      <c r="E189" s="63"/>
      <c r="F189" s="63">
        <v>53957</v>
      </c>
      <c r="G189" s="63">
        <v>53957</v>
      </c>
      <c r="H189" s="76"/>
      <c r="I189" s="241">
        <v>53956</v>
      </c>
      <c r="J189" s="235">
        <v>53956</v>
      </c>
      <c r="K189" s="63"/>
      <c r="L189" s="114">
        <f t="shared" si="37"/>
        <v>0.9999814667235021</v>
      </c>
      <c r="M189" s="114">
        <f t="shared" si="38"/>
        <v>0.00014293138284605602</v>
      </c>
    </row>
    <row r="190" spans="1:13" s="151" customFormat="1" ht="12.75">
      <c r="A190" s="167">
        <v>185</v>
      </c>
      <c r="B190" s="146"/>
      <c r="C190" s="146"/>
      <c r="D190" s="177" t="s">
        <v>87</v>
      </c>
      <c r="E190" s="63">
        <v>5042900</v>
      </c>
      <c r="F190" s="63">
        <v>5042900</v>
      </c>
      <c r="G190" s="63">
        <v>5042900</v>
      </c>
      <c r="H190" s="76">
        <v>4120800</v>
      </c>
      <c r="I190" s="241">
        <v>4731445</v>
      </c>
      <c r="J190" s="235">
        <v>4731445</v>
      </c>
      <c r="K190" s="63">
        <v>3923844</v>
      </c>
      <c r="L190" s="114">
        <f t="shared" si="37"/>
        <v>0.9382389101509052</v>
      </c>
      <c r="M190" s="114">
        <f t="shared" si="38"/>
        <v>0.012533767823968743</v>
      </c>
    </row>
    <row r="191" spans="1:13" s="151" customFormat="1" ht="12.75">
      <c r="A191" s="168">
        <v>186</v>
      </c>
      <c r="B191" s="146"/>
      <c r="C191" s="146"/>
      <c r="D191" s="177" t="s">
        <v>569</v>
      </c>
      <c r="E191" s="63">
        <v>170000</v>
      </c>
      <c r="F191" s="63">
        <v>82500</v>
      </c>
      <c r="G191" s="63"/>
      <c r="H191" s="76"/>
      <c r="I191" s="241">
        <v>52156</v>
      </c>
      <c r="J191" s="235"/>
      <c r="K191" s="63"/>
      <c r="L191" s="114">
        <f t="shared" si="37"/>
        <v>0.6321939393939394</v>
      </c>
      <c r="M191" s="114">
        <f t="shared" si="38"/>
        <v>0.0001381631181651512</v>
      </c>
    </row>
    <row r="192" spans="1:13" s="151" customFormat="1" ht="12.75">
      <c r="A192" s="167">
        <v>187</v>
      </c>
      <c r="B192" s="146"/>
      <c r="C192" s="146"/>
      <c r="D192" s="177" t="s">
        <v>570</v>
      </c>
      <c r="E192" s="63"/>
      <c r="F192" s="63">
        <v>54926</v>
      </c>
      <c r="G192" s="63"/>
      <c r="H192" s="76"/>
      <c r="I192" s="241">
        <v>54852</v>
      </c>
      <c r="J192" s="235"/>
      <c r="K192" s="63"/>
      <c r="L192" s="114">
        <f t="shared" si="37"/>
        <v>0.9986527327677238</v>
      </c>
      <c r="M192" s="114">
        <f t="shared" si="38"/>
        <v>0.00014530491904277308</v>
      </c>
    </row>
    <row r="193" spans="1:13" s="151" customFormat="1" ht="25.5">
      <c r="A193" s="168">
        <v>188</v>
      </c>
      <c r="B193" s="146"/>
      <c r="C193" s="146"/>
      <c r="D193" s="177" t="s">
        <v>571</v>
      </c>
      <c r="E193" s="63"/>
      <c r="F193" s="63">
        <v>70000</v>
      </c>
      <c r="G193" s="63">
        <v>70000</v>
      </c>
      <c r="H193" s="76"/>
      <c r="I193" s="241">
        <v>69861</v>
      </c>
      <c r="J193" s="235">
        <v>69861</v>
      </c>
      <c r="K193" s="63"/>
      <c r="L193" s="114">
        <f t="shared" si="37"/>
        <v>0.9980142857142857</v>
      </c>
      <c r="M193" s="114">
        <f t="shared" si="38"/>
        <v>0.00018506429937371785</v>
      </c>
    </row>
    <row r="194" spans="1:13" s="151" customFormat="1" ht="12.75">
      <c r="A194" s="167">
        <v>189</v>
      </c>
      <c r="B194" s="146"/>
      <c r="C194" s="146"/>
      <c r="D194" s="177" t="s">
        <v>88</v>
      </c>
      <c r="E194" s="63">
        <v>820000</v>
      </c>
      <c r="F194" s="63">
        <v>851000</v>
      </c>
      <c r="G194" s="63">
        <v>851000</v>
      </c>
      <c r="H194" s="76">
        <v>683800</v>
      </c>
      <c r="I194" s="241">
        <v>818788</v>
      </c>
      <c r="J194" s="235">
        <v>818788</v>
      </c>
      <c r="K194" s="63">
        <v>657125</v>
      </c>
      <c r="L194" s="114">
        <f t="shared" si="37"/>
        <v>0.9621480611045828</v>
      </c>
      <c r="M194" s="114">
        <f t="shared" si="38"/>
        <v>0.002168998834193723</v>
      </c>
    </row>
    <row r="195" spans="1:13" s="151" customFormat="1" ht="12.75">
      <c r="A195" s="168">
        <v>190</v>
      </c>
      <c r="B195" s="146"/>
      <c r="C195" s="146"/>
      <c r="D195" s="177" t="s">
        <v>572</v>
      </c>
      <c r="E195" s="63"/>
      <c r="F195" s="63">
        <v>239700</v>
      </c>
      <c r="G195" s="63">
        <v>239700</v>
      </c>
      <c r="H195" s="76"/>
      <c r="I195" s="241">
        <v>239602</v>
      </c>
      <c r="J195" s="235">
        <v>239602</v>
      </c>
      <c r="K195" s="63"/>
      <c r="L195" s="114">
        <f t="shared" si="37"/>
        <v>0.9995911556111806</v>
      </c>
      <c r="M195" s="114">
        <f t="shared" si="38"/>
        <v>0.0006347143078189769</v>
      </c>
    </row>
    <row r="196" spans="1:13" s="151" customFormat="1" ht="12.75">
      <c r="A196" s="167">
        <v>191</v>
      </c>
      <c r="B196" s="146"/>
      <c r="C196" s="146"/>
      <c r="D196" s="177" t="s">
        <v>89</v>
      </c>
      <c r="E196" s="63">
        <v>1383300</v>
      </c>
      <c r="F196" s="63">
        <v>1387430</v>
      </c>
      <c r="G196" s="63">
        <v>1387430</v>
      </c>
      <c r="H196" s="76">
        <v>1171630</v>
      </c>
      <c r="I196" s="241">
        <v>1305640</v>
      </c>
      <c r="J196" s="235">
        <v>1305640</v>
      </c>
      <c r="K196" s="63">
        <v>1134286</v>
      </c>
      <c r="L196" s="114">
        <f t="shared" si="37"/>
        <v>0.9410492781617812</v>
      </c>
      <c r="M196" s="114">
        <f t="shared" si="38"/>
        <v>0.0034586872766536546</v>
      </c>
    </row>
    <row r="197" spans="1:13" s="151" customFormat="1" ht="12.75">
      <c r="A197" s="168">
        <v>192</v>
      </c>
      <c r="B197" s="146"/>
      <c r="C197" s="146"/>
      <c r="D197" s="177" t="s">
        <v>573</v>
      </c>
      <c r="E197" s="63"/>
      <c r="F197" s="63">
        <v>4100</v>
      </c>
      <c r="G197" s="63"/>
      <c r="H197" s="76"/>
      <c r="I197" s="241">
        <v>4099</v>
      </c>
      <c r="J197" s="235"/>
      <c r="K197" s="63"/>
      <c r="L197" s="114">
        <f t="shared" si="37"/>
        <v>0.9997560975609756</v>
      </c>
      <c r="M197" s="114">
        <f t="shared" si="38"/>
        <v>1.0858398292793825E-05</v>
      </c>
    </row>
    <row r="198" spans="1:13" s="151" customFormat="1" ht="12.75">
      <c r="A198" s="167">
        <v>193</v>
      </c>
      <c r="B198" s="146"/>
      <c r="C198" s="146"/>
      <c r="D198" s="177" t="s">
        <v>90</v>
      </c>
      <c r="E198" s="63">
        <v>847900</v>
      </c>
      <c r="F198" s="63">
        <v>884000</v>
      </c>
      <c r="G198" s="63">
        <v>884000</v>
      </c>
      <c r="H198" s="76">
        <v>703500</v>
      </c>
      <c r="I198" s="241">
        <v>856474</v>
      </c>
      <c r="J198" s="235">
        <v>856474</v>
      </c>
      <c r="K198" s="63">
        <v>685180</v>
      </c>
      <c r="L198" s="114">
        <f t="shared" si="37"/>
        <v>0.9688619909502263</v>
      </c>
      <c r="M198" s="114">
        <f t="shared" si="38"/>
        <v>0.0022688304023962672</v>
      </c>
    </row>
    <row r="199" spans="1:13" s="151" customFormat="1" ht="12.75">
      <c r="A199" s="168">
        <v>194</v>
      </c>
      <c r="B199" s="146"/>
      <c r="C199" s="146"/>
      <c r="D199" s="177" t="s">
        <v>91</v>
      </c>
      <c r="E199" s="63">
        <v>884600</v>
      </c>
      <c r="F199" s="63">
        <v>908900</v>
      </c>
      <c r="G199" s="63">
        <v>908900</v>
      </c>
      <c r="H199" s="76">
        <v>731500</v>
      </c>
      <c r="I199" s="241">
        <v>895659</v>
      </c>
      <c r="J199" s="235">
        <v>895659</v>
      </c>
      <c r="K199" s="63">
        <v>719690</v>
      </c>
      <c r="L199" s="114">
        <f t="shared" si="37"/>
        <v>0.9854318406865442</v>
      </c>
      <c r="M199" s="114">
        <f t="shared" si="38"/>
        <v>0.0023726328754636312</v>
      </c>
    </row>
    <row r="200" spans="1:13" s="151" customFormat="1" ht="12.75">
      <c r="A200" s="167">
        <v>195</v>
      </c>
      <c r="B200" s="146"/>
      <c r="C200" s="146"/>
      <c r="D200" s="177" t="s">
        <v>92</v>
      </c>
      <c r="E200" s="63">
        <v>1932600</v>
      </c>
      <c r="F200" s="63">
        <v>1937200</v>
      </c>
      <c r="G200" s="63">
        <v>1937200</v>
      </c>
      <c r="H200" s="76">
        <v>1660200</v>
      </c>
      <c r="I200" s="241">
        <v>1833648</v>
      </c>
      <c r="J200" s="235">
        <v>1833648</v>
      </c>
      <c r="K200" s="63">
        <v>1573598</v>
      </c>
      <c r="L200" s="114">
        <f t="shared" si="37"/>
        <v>0.9465455296303944</v>
      </c>
      <c r="M200" s="114">
        <f t="shared" si="38"/>
        <v>0.004857399442006541</v>
      </c>
    </row>
    <row r="201" spans="1:13" s="151" customFormat="1" ht="25.5">
      <c r="A201" s="168">
        <v>196</v>
      </c>
      <c r="B201" s="146"/>
      <c r="C201" s="146"/>
      <c r="D201" s="177" t="s">
        <v>574</v>
      </c>
      <c r="E201" s="63"/>
      <c r="F201" s="63">
        <v>38300</v>
      </c>
      <c r="G201" s="63">
        <v>38300</v>
      </c>
      <c r="H201" s="76"/>
      <c r="I201" s="241">
        <v>38288</v>
      </c>
      <c r="J201" s="235">
        <v>38288</v>
      </c>
      <c r="K201" s="63"/>
      <c r="L201" s="114">
        <f aca="true" t="shared" si="58" ref="L201:L264">I201/F201</f>
        <v>0.999686684073107</v>
      </c>
      <c r="M201" s="114">
        <f aca="true" t="shared" si="59" ref="M201:M264">I201/$I$676</f>
        <v>0.00010142628783471334</v>
      </c>
    </row>
    <row r="202" spans="1:13" s="151" customFormat="1" ht="12.75">
      <c r="A202" s="167">
        <v>197</v>
      </c>
      <c r="B202" s="146"/>
      <c r="C202" s="146"/>
      <c r="D202" s="177" t="s">
        <v>575</v>
      </c>
      <c r="E202" s="63"/>
      <c r="F202" s="63">
        <v>21000</v>
      </c>
      <c r="G202" s="63">
        <v>21000</v>
      </c>
      <c r="H202" s="76"/>
      <c r="I202" s="241">
        <v>21000</v>
      </c>
      <c r="J202" s="235">
        <v>21000</v>
      </c>
      <c r="K202" s="63"/>
      <c r="L202" s="114">
        <f t="shared" si="58"/>
        <v>1</v>
      </c>
      <c r="M202" s="114">
        <f t="shared" si="59"/>
        <v>5.562975461055631E-05</v>
      </c>
    </row>
    <row r="203" spans="1:13" s="151" customFormat="1" ht="12.75">
      <c r="A203" s="168">
        <v>198</v>
      </c>
      <c r="B203" s="146"/>
      <c r="C203" s="146"/>
      <c r="D203" s="177" t="s">
        <v>93</v>
      </c>
      <c r="E203" s="63">
        <v>3408300</v>
      </c>
      <c r="F203" s="63">
        <v>3328400</v>
      </c>
      <c r="G203" s="63">
        <v>3328400</v>
      </c>
      <c r="H203" s="76">
        <v>2830900</v>
      </c>
      <c r="I203" s="241">
        <v>3204125</v>
      </c>
      <c r="J203" s="235">
        <v>3204125</v>
      </c>
      <c r="K203" s="63">
        <v>2717804</v>
      </c>
      <c r="L203" s="114">
        <f t="shared" si="58"/>
        <v>0.9626622401153707</v>
      </c>
      <c r="M203" s="114">
        <f t="shared" si="59"/>
        <v>0.00848784226150232</v>
      </c>
    </row>
    <row r="204" spans="1:13" s="151" customFormat="1" ht="12.75">
      <c r="A204" s="167">
        <v>199</v>
      </c>
      <c r="B204" s="146"/>
      <c r="C204" s="146"/>
      <c r="D204" s="177" t="s">
        <v>94</v>
      </c>
      <c r="E204" s="63">
        <v>2645200</v>
      </c>
      <c r="F204" s="63">
        <v>2649100</v>
      </c>
      <c r="G204" s="63">
        <v>2649100</v>
      </c>
      <c r="H204" s="76">
        <v>2104900</v>
      </c>
      <c r="I204" s="241">
        <v>2459380</v>
      </c>
      <c r="J204" s="235">
        <v>2459380</v>
      </c>
      <c r="K204" s="63">
        <v>1930834</v>
      </c>
      <c r="L204" s="114">
        <f t="shared" si="58"/>
        <v>0.9283832244913367</v>
      </c>
      <c r="M204" s="114">
        <f t="shared" si="59"/>
        <v>0.006514985994957618</v>
      </c>
    </row>
    <row r="205" spans="1:13" s="151" customFormat="1" ht="12.75">
      <c r="A205" s="168">
        <v>200</v>
      </c>
      <c r="B205" s="146"/>
      <c r="C205" s="146"/>
      <c r="D205" s="177" t="s">
        <v>95</v>
      </c>
      <c r="E205" s="63">
        <v>1551400</v>
      </c>
      <c r="F205" s="63">
        <v>1561400</v>
      </c>
      <c r="G205" s="63">
        <v>1561400</v>
      </c>
      <c r="H205" s="76">
        <v>1221600</v>
      </c>
      <c r="I205" s="241">
        <v>1483934</v>
      </c>
      <c r="J205" s="235">
        <v>1483934</v>
      </c>
      <c r="K205" s="63">
        <v>1181645</v>
      </c>
      <c r="L205" s="114">
        <f t="shared" si="58"/>
        <v>0.9503868323299602</v>
      </c>
      <c r="M205" s="114">
        <f t="shared" si="59"/>
        <v>0.003930994489441013</v>
      </c>
    </row>
    <row r="206" spans="1:13" s="151" customFormat="1" ht="12.75">
      <c r="A206" s="167">
        <v>201</v>
      </c>
      <c r="B206" s="146"/>
      <c r="C206" s="146"/>
      <c r="D206" s="177" t="s">
        <v>96</v>
      </c>
      <c r="E206" s="63">
        <v>1759300</v>
      </c>
      <c r="F206" s="63">
        <v>1852900</v>
      </c>
      <c r="G206" s="63">
        <v>1852900</v>
      </c>
      <c r="H206" s="76">
        <v>1548900</v>
      </c>
      <c r="I206" s="241">
        <v>1781497</v>
      </c>
      <c r="J206" s="235">
        <v>1781497</v>
      </c>
      <c r="K206" s="63">
        <v>1497430</v>
      </c>
      <c r="L206" s="114">
        <f t="shared" si="58"/>
        <v>0.9614641912677424</v>
      </c>
      <c r="M206" s="114">
        <f t="shared" si="59"/>
        <v>0.0047192495690210595</v>
      </c>
    </row>
    <row r="207" spans="1:13" s="151" customFormat="1" ht="12.75">
      <c r="A207" s="168">
        <v>202</v>
      </c>
      <c r="B207" s="146"/>
      <c r="C207" s="146"/>
      <c r="D207" s="177" t="s">
        <v>576</v>
      </c>
      <c r="E207" s="63">
        <v>80000</v>
      </c>
      <c r="F207" s="63">
        <v>10000</v>
      </c>
      <c r="G207" s="63"/>
      <c r="H207" s="76"/>
      <c r="I207" s="241">
        <v>5731</v>
      </c>
      <c r="J207" s="235"/>
      <c r="K207" s="63"/>
      <c r="L207" s="114">
        <f t="shared" si="58"/>
        <v>0.5731</v>
      </c>
      <c r="M207" s="114">
        <f t="shared" si="59"/>
        <v>1.5181624936814202E-05</v>
      </c>
    </row>
    <row r="208" spans="1:13" s="151" customFormat="1" ht="12.75">
      <c r="A208" s="167">
        <v>203</v>
      </c>
      <c r="B208" s="146"/>
      <c r="C208" s="146"/>
      <c r="D208" s="177" t="s">
        <v>577</v>
      </c>
      <c r="E208" s="63"/>
      <c r="F208" s="63">
        <v>18000</v>
      </c>
      <c r="G208" s="63">
        <v>18000</v>
      </c>
      <c r="H208" s="76"/>
      <c r="I208" s="241">
        <v>18000</v>
      </c>
      <c r="J208" s="235">
        <v>18000</v>
      </c>
      <c r="K208" s="63"/>
      <c r="L208" s="114">
        <f t="shared" si="58"/>
        <v>1</v>
      </c>
      <c r="M208" s="114">
        <f t="shared" si="59"/>
        <v>4.7682646809048265E-05</v>
      </c>
    </row>
    <row r="209" spans="1:13" s="151" customFormat="1" ht="12.75">
      <c r="A209" s="168">
        <v>204</v>
      </c>
      <c r="B209" s="146"/>
      <c r="C209" s="146"/>
      <c r="D209" s="177" t="s">
        <v>97</v>
      </c>
      <c r="E209" s="63">
        <v>2447800</v>
      </c>
      <c r="F209" s="63">
        <v>2492100</v>
      </c>
      <c r="G209" s="63">
        <v>2492100</v>
      </c>
      <c r="H209" s="76">
        <v>2204600</v>
      </c>
      <c r="I209" s="241">
        <v>2473307</v>
      </c>
      <c r="J209" s="235">
        <v>2473307</v>
      </c>
      <c r="K209" s="63">
        <v>2185900</v>
      </c>
      <c r="L209" s="114">
        <f t="shared" si="58"/>
        <v>0.9924589703462943</v>
      </c>
      <c r="M209" s="114">
        <f t="shared" si="59"/>
        <v>0.006551879118408152</v>
      </c>
    </row>
    <row r="210" spans="1:13" s="151" customFormat="1" ht="12.75">
      <c r="A210" s="167">
        <v>205</v>
      </c>
      <c r="B210" s="146"/>
      <c r="C210" s="146"/>
      <c r="D210" s="177" t="s">
        <v>578</v>
      </c>
      <c r="E210" s="63">
        <v>80000</v>
      </c>
      <c r="F210" s="63">
        <v>220000</v>
      </c>
      <c r="G210" s="63"/>
      <c r="H210" s="76"/>
      <c r="I210" s="241">
        <v>220000</v>
      </c>
      <c r="J210" s="235"/>
      <c r="K210" s="63"/>
      <c r="L210" s="114">
        <f t="shared" si="58"/>
        <v>1</v>
      </c>
      <c r="M210" s="114">
        <f t="shared" si="59"/>
        <v>0.0005827879054439233</v>
      </c>
    </row>
    <row r="211" spans="1:13" s="151" customFormat="1" ht="25.5">
      <c r="A211" s="168">
        <v>206</v>
      </c>
      <c r="B211" s="146"/>
      <c r="C211" s="146"/>
      <c r="D211" s="177" t="s">
        <v>579</v>
      </c>
      <c r="E211" s="63"/>
      <c r="F211" s="63">
        <v>45500</v>
      </c>
      <c r="G211" s="63">
        <v>45500</v>
      </c>
      <c r="H211" s="76"/>
      <c r="I211" s="241">
        <v>45211</v>
      </c>
      <c r="J211" s="235">
        <v>45211</v>
      </c>
      <c r="K211" s="63"/>
      <c r="L211" s="114">
        <f t="shared" si="58"/>
        <v>0.9936483516483516</v>
      </c>
      <c r="M211" s="114">
        <f t="shared" si="59"/>
        <v>0.00011976556360466007</v>
      </c>
    </row>
    <row r="212" spans="1:13" s="151" customFormat="1" ht="12.75">
      <c r="A212" s="167">
        <v>207</v>
      </c>
      <c r="B212" s="146"/>
      <c r="C212" s="146"/>
      <c r="D212" s="177" t="s">
        <v>98</v>
      </c>
      <c r="E212" s="63">
        <v>2065300</v>
      </c>
      <c r="F212" s="63">
        <v>2146330</v>
      </c>
      <c r="G212" s="63">
        <v>2146330</v>
      </c>
      <c r="H212" s="76">
        <v>1774060</v>
      </c>
      <c r="I212" s="241">
        <v>2140899</v>
      </c>
      <c r="J212" s="235">
        <v>2140899</v>
      </c>
      <c r="K212" s="63">
        <v>1769412</v>
      </c>
      <c r="L212" s="114">
        <f t="shared" si="58"/>
        <v>0.9974696342128191</v>
      </c>
      <c r="M212" s="114">
        <f t="shared" si="59"/>
        <v>0.00567131838171359</v>
      </c>
    </row>
    <row r="213" spans="1:13" s="151" customFormat="1" ht="25.5">
      <c r="A213" s="168">
        <v>208</v>
      </c>
      <c r="B213" s="146"/>
      <c r="C213" s="146"/>
      <c r="D213" s="177" t="s">
        <v>580</v>
      </c>
      <c r="E213" s="63">
        <v>165000</v>
      </c>
      <c r="F213" s="63">
        <v>93900</v>
      </c>
      <c r="G213" s="63"/>
      <c r="H213" s="76"/>
      <c r="I213" s="241">
        <v>73002</v>
      </c>
      <c r="J213" s="235"/>
      <c r="K213" s="63"/>
      <c r="L213" s="114">
        <f t="shared" si="58"/>
        <v>0.777444089456869</v>
      </c>
      <c r="M213" s="114">
        <f t="shared" si="59"/>
        <v>0.00019338492124189676</v>
      </c>
    </row>
    <row r="214" spans="1:13" s="151" customFormat="1" ht="25.5">
      <c r="A214" s="167">
        <v>209</v>
      </c>
      <c r="B214" s="146"/>
      <c r="C214" s="146"/>
      <c r="D214" s="177" t="s">
        <v>581</v>
      </c>
      <c r="E214" s="63"/>
      <c r="F214" s="63">
        <v>30000</v>
      </c>
      <c r="G214" s="63">
        <v>30000</v>
      </c>
      <c r="H214" s="76"/>
      <c r="I214" s="241"/>
      <c r="J214" s="235"/>
      <c r="K214" s="63"/>
      <c r="L214" s="114">
        <f t="shared" si="58"/>
        <v>0</v>
      </c>
      <c r="M214" s="114">
        <f t="shared" si="59"/>
        <v>0</v>
      </c>
    </row>
    <row r="215" spans="1:13" s="151" customFormat="1" ht="25.5">
      <c r="A215" s="168">
        <v>210</v>
      </c>
      <c r="B215" s="146"/>
      <c r="C215" s="146"/>
      <c r="D215" s="177" t="s">
        <v>582</v>
      </c>
      <c r="E215" s="63"/>
      <c r="F215" s="63">
        <v>20000</v>
      </c>
      <c r="G215" s="63"/>
      <c r="H215" s="76"/>
      <c r="I215" s="241">
        <v>19032</v>
      </c>
      <c r="J215" s="235"/>
      <c r="K215" s="63"/>
      <c r="L215" s="114">
        <f t="shared" si="58"/>
        <v>0.9516</v>
      </c>
      <c r="M215" s="114">
        <f t="shared" si="59"/>
        <v>5.0416451892767034E-05</v>
      </c>
    </row>
    <row r="216" spans="1:13" s="151" customFormat="1" ht="12.75">
      <c r="A216" s="167">
        <v>211</v>
      </c>
      <c r="B216" s="146"/>
      <c r="C216" s="146"/>
      <c r="D216" s="177" t="s">
        <v>99</v>
      </c>
      <c r="E216" s="63">
        <v>573600</v>
      </c>
      <c r="F216" s="63">
        <v>572900</v>
      </c>
      <c r="G216" s="63">
        <v>572900</v>
      </c>
      <c r="H216" s="76">
        <v>488300</v>
      </c>
      <c r="I216" s="241">
        <v>569081</v>
      </c>
      <c r="J216" s="235">
        <v>569081</v>
      </c>
      <c r="K216" s="63">
        <v>484482</v>
      </c>
      <c r="L216" s="114">
        <f t="shared" si="58"/>
        <v>0.9933339151684413</v>
      </c>
      <c r="M216" s="114">
        <f t="shared" si="59"/>
        <v>0.0015075160182633333</v>
      </c>
    </row>
    <row r="217" spans="1:13" s="151" customFormat="1" ht="12.75">
      <c r="A217" s="168">
        <v>212</v>
      </c>
      <c r="B217" s="146"/>
      <c r="C217" s="146"/>
      <c r="D217" s="177" t="s">
        <v>583</v>
      </c>
      <c r="E217" s="63"/>
      <c r="F217" s="63">
        <v>4000</v>
      </c>
      <c r="G217" s="63"/>
      <c r="H217" s="76"/>
      <c r="I217" s="241">
        <v>4000</v>
      </c>
      <c r="J217" s="235"/>
      <c r="K217" s="63"/>
      <c r="L217" s="114">
        <f t="shared" si="58"/>
        <v>1</v>
      </c>
      <c r="M217" s="114">
        <f t="shared" si="59"/>
        <v>1.059614373534406E-05</v>
      </c>
    </row>
    <row r="218" spans="1:13" s="151" customFormat="1" ht="12.75">
      <c r="A218" s="167">
        <v>213</v>
      </c>
      <c r="B218" s="146"/>
      <c r="C218" s="146"/>
      <c r="D218" s="177" t="s">
        <v>100</v>
      </c>
      <c r="E218" s="63">
        <v>675700</v>
      </c>
      <c r="F218" s="63">
        <v>684300</v>
      </c>
      <c r="G218" s="63">
        <v>684300</v>
      </c>
      <c r="H218" s="76">
        <v>573700</v>
      </c>
      <c r="I218" s="241">
        <v>655063</v>
      </c>
      <c r="J218" s="235">
        <v>655063</v>
      </c>
      <c r="K218" s="63">
        <v>546112</v>
      </c>
      <c r="L218" s="114">
        <f t="shared" si="58"/>
        <v>0.9572745871693702</v>
      </c>
      <c r="M218" s="114">
        <f t="shared" si="59"/>
        <v>0.0017352854259264213</v>
      </c>
    </row>
    <row r="219" spans="1:13" s="151" customFormat="1" ht="12.75">
      <c r="A219" s="168">
        <v>214</v>
      </c>
      <c r="B219" s="146"/>
      <c r="C219" s="146"/>
      <c r="D219" s="177" t="s">
        <v>584</v>
      </c>
      <c r="E219" s="63"/>
      <c r="F219" s="63">
        <v>4500</v>
      </c>
      <c r="G219" s="63"/>
      <c r="H219" s="76"/>
      <c r="I219" s="241">
        <v>4500</v>
      </c>
      <c r="J219" s="235"/>
      <c r="K219" s="63"/>
      <c r="L219" s="114">
        <f t="shared" si="58"/>
        <v>1</v>
      </c>
      <c r="M219" s="114">
        <f t="shared" si="59"/>
        <v>1.1920661702262066E-05</v>
      </c>
    </row>
    <row r="220" spans="1:13" s="151" customFormat="1" ht="25.5">
      <c r="A220" s="167">
        <v>215</v>
      </c>
      <c r="B220" s="146"/>
      <c r="C220" s="146"/>
      <c r="D220" s="177" t="s">
        <v>313</v>
      </c>
      <c r="E220" s="63">
        <v>781000</v>
      </c>
      <c r="F220" s="63">
        <v>803100</v>
      </c>
      <c r="G220" s="63">
        <v>803100</v>
      </c>
      <c r="H220" s="76">
        <v>646200</v>
      </c>
      <c r="I220" s="241">
        <v>777229</v>
      </c>
      <c r="J220" s="235">
        <v>777229</v>
      </c>
      <c r="K220" s="63">
        <v>629193</v>
      </c>
      <c r="L220" s="114">
        <f t="shared" si="58"/>
        <v>0.9677860789440916</v>
      </c>
      <c r="M220" s="114">
        <f t="shared" si="59"/>
        <v>0.002058907549819432</v>
      </c>
    </row>
    <row r="221" spans="1:13" s="151" customFormat="1" ht="38.25">
      <c r="A221" s="168">
        <v>216</v>
      </c>
      <c r="B221" s="146"/>
      <c r="C221" s="146"/>
      <c r="D221" s="177" t="s">
        <v>585</v>
      </c>
      <c r="E221" s="63"/>
      <c r="F221" s="63">
        <v>135000</v>
      </c>
      <c r="G221" s="63">
        <v>135000</v>
      </c>
      <c r="H221" s="76"/>
      <c r="I221" s="241">
        <v>129981</v>
      </c>
      <c r="J221" s="235">
        <v>129981</v>
      </c>
      <c r="K221" s="63"/>
      <c r="L221" s="114">
        <f t="shared" si="58"/>
        <v>0.9628222222222222</v>
      </c>
      <c r="M221" s="114">
        <f t="shared" si="59"/>
        <v>0.00034432433971593905</v>
      </c>
    </row>
    <row r="222" spans="1:13" s="151" customFormat="1" ht="12.75">
      <c r="A222" s="167">
        <v>217</v>
      </c>
      <c r="B222" s="146"/>
      <c r="C222" s="146"/>
      <c r="D222" s="177" t="s">
        <v>101</v>
      </c>
      <c r="E222" s="63">
        <v>2544400</v>
      </c>
      <c r="F222" s="63">
        <v>2580398</v>
      </c>
      <c r="G222" s="63">
        <v>2580398</v>
      </c>
      <c r="H222" s="76">
        <v>2060500</v>
      </c>
      <c r="I222" s="241">
        <v>2519383</v>
      </c>
      <c r="J222" s="235">
        <v>2519383</v>
      </c>
      <c r="K222" s="63">
        <v>2050248</v>
      </c>
      <c r="L222" s="114">
        <f t="shared" si="58"/>
        <v>0.976354422844848</v>
      </c>
      <c r="M222" s="114">
        <f t="shared" si="59"/>
        <v>0.00667393609809558</v>
      </c>
    </row>
    <row r="223" spans="1:13" s="151" customFormat="1" ht="25.5">
      <c r="A223" s="168">
        <v>218</v>
      </c>
      <c r="B223" s="146"/>
      <c r="C223" s="146"/>
      <c r="D223" s="177" t="s">
        <v>586</v>
      </c>
      <c r="E223" s="63">
        <v>100000</v>
      </c>
      <c r="F223" s="63">
        <v>90852</v>
      </c>
      <c r="G223" s="63">
        <v>90852</v>
      </c>
      <c r="H223" s="76"/>
      <c r="I223" s="241">
        <v>89352</v>
      </c>
      <c r="J223" s="235">
        <v>89352</v>
      </c>
      <c r="K223" s="63"/>
      <c r="L223" s="114">
        <f t="shared" si="58"/>
        <v>0.9834896314885748</v>
      </c>
      <c r="M223" s="114">
        <f t="shared" si="59"/>
        <v>0.0002366966587601156</v>
      </c>
    </row>
    <row r="224" spans="1:13" s="151" customFormat="1" ht="38.25">
      <c r="A224" s="167">
        <v>219</v>
      </c>
      <c r="B224" s="146"/>
      <c r="C224" s="146"/>
      <c r="D224" s="177" t="s">
        <v>587</v>
      </c>
      <c r="E224" s="63"/>
      <c r="F224" s="63">
        <v>21900</v>
      </c>
      <c r="G224" s="63">
        <v>21900</v>
      </c>
      <c r="H224" s="76"/>
      <c r="I224" s="241">
        <v>21894</v>
      </c>
      <c r="J224" s="235">
        <v>21894</v>
      </c>
      <c r="K224" s="63"/>
      <c r="L224" s="114">
        <f t="shared" si="58"/>
        <v>0.9997260273972602</v>
      </c>
      <c r="M224" s="114">
        <f t="shared" si="59"/>
        <v>5.799799273540571E-05</v>
      </c>
    </row>
    <row r="225" spans="1:13" s="151" customFormat="1" ht="12.75">
      <c r="A225" s="168">
        <v>220</v>
      </c>
      <c r="B225" s="146"/>
      <c r="C225" s="146"/>
      <c r="D225" s="185" t="s">
        <v>260</v>
      </c>
      <c r="E225" s="63">
        <v>1094100</v>
      </c>
      <c r="F225" s="63">
        <v>1094100</v>
      </c>
      <c r="G225" s="63">
        <v>1094100</v>
      </c>
      <c r="H225" s="76"/>
      <c r="I225" s="241">
        <v>1000417</v>
      </c>
      <c r="J225" s="235">
        <v>1000417</v>
      </c>
      <c r="K225" s="63"/>
      <c r="L225" s="114">
        <f t="shared" si="58"/>
        <v>0.91437437162965</v>
      </c>
      <c r="M225" s="114">
        <f t="shared" si="59"/>
        <v>0.0026501405818204244</v>
      </c>
    </row>
    <row r="226" spans="1:13" s="151" customFormat="1" ht="38.25">
      <c r="A226" s="167">
        <v>221</v>
      </c>
      <c r="B226" s="146"/>
      <c r="C226" s="146"/>
      <c r="D226" s="185" t="s">
        <v>588</v>
      </c>
      <c r="E226" s="63"/>
      <c r="F226" s="63">
        <v>11612</v>
      </c>
      <c r="G226" s="63">
        <v>11612</v>
      </c>
      <c r="H226" s="76"/>
      <c r="I226" s="241">
        <v>11465</v>
      </c>
      <c r="J226" s="235">
        <v>11465</v>
      </c>
      <c r="K226" s="63"/>
      <c r="L226" s="114">
        <f t="shared" si="58"/>
        <v>0.9873406820530486</v>
      </c>
      <c r="M226" s="114">
        <f t="shared" si="59"/>
        <v>3.037119698142991E-05</v>
      </c>
    </row>
    <row r="227" spans="1:13" s="151" customFormat="1" ht="12.75">
      <c r="A227" s="168">
        <v>222</v>
      </c>
      <c r="B227" s="146"/>
      <c r="C227" s="174">
        <v>80102</v>
      </c>
      <c r="D227" s="186" t="s">
        <v>102</v>
      </c>
      <c r="E227" s="171">
        <f aca="true" t="shared" si="60" ref="E227:K227">SUM(E228:E231)</f>
        <v>3774173</v>
      </c>
      <c r="F227" s="171">
        <f t="shared" si="60"/>
        <v>3866519</v>
      </c>
      <c r="G227" s="171">
        <f>SUM(G228:G231)</f>
        <v>3142390</v>
      </c>
      <c r="H227" s="230">
        <f t="shared" si="60"/>
        <v>2715190</v>
      </c>
      <c r="I227" s="240">
        <f t="shared" si="60"/>
        <v>3755533</v>
      </c>
      <c r="J227" s="234">
        <f t="shared" si="60"/>
        <v>3060303</v>
      </c>
      <c r="K227" s="171">
        <f t="shared" si="60"/>
        <v>2664400</v>
      </c>
      <c r="L227" s="223">
        <f t="shared" si="58"/>
        <v>0.9712956279278596</v>
      </c>
      <c r="M227" s="223">
        <f t="shared" si="59"/>
        <v>0.00994854186770697</v>
      </c>
    </row>
    <row r="228" spans="1:13" s="151" customFormat="1" ht="25.5">
      <c r="A228" s="167">
        <v>223</v>
      </c>
      <c r="B228" s="146"/>
      <c r="C228" s="146"/>
      <c r="D228" s="185" t="s">
        <v>103</v>
      </c>
      <c r="E228" s="63">
        <v>2446700</v>
      </c>
      <c r="F228" s="63">
        <v>2623600</v>
      </c>
      <c r="G228" s="63">
        <v>2623600</v>
      </c>
      <c r="H228" s="76">
        <v>2265000</v>
      </c>
      <c r="I228" s="241">
        <v>2551796</v>
      </c>
      <c r="J228" s="235">
        <v>2551796</v>
      </c>
      <c r="K228" s="63">
        <v>2222343</v>
      </c>
      <c r="L228" s="114">
        <f t="shared" si="58"/>
        <v>0.9726314987040707</v>
      </c>
      <c r="M228" s="114">
        <f t="shared" si="59"/>
        <v>0.006759799299819008</v>
      </c>
    </row>
    <row r="229" spans="1:13" s="151" customFormat="1" ht="25.5">
      <c r="A229" s="168">
        <v>224</v>
      </c>
      <c r="B229" s="146"/>
      <c r="C229" s="146"/>
      <c r="D229" s="185" t="s">
        <v>104</v>
      </c>
      <c r="E229" s="63">
        <v>515700</v>
      </c>
      <c r="F229" s="63">
        <v>518790</v>
      </c>
      <c r="G229" s="63">
        <v>518790</v>
      </c>
      <c r="H229" s="76">
        <v>450190</v>
      </c>
      <c r="I229" s="241">
        <v>508507</v>
      </c>
      <c r="J229" s="235">
        <v>508507</v>
      </c>
      <c r="K229" s="63">
        <v>442057</v>
      </c>
      <c r="L229" s="114">
        <f t="shared" si="58"/>
        <v>0.9801788777732802</v>
      </c>
      <c r="M229" s="114">
        <f t="shared" si="59"/>
        <v>0.0013470533156071504</v>
      </c>
    </row>
    <row r="230" spans="1:13" s="151" customFormat="1" ht="25.5">
      <c r="A230" s="167">
        <v>225</v>
      </c>
      <c r="B230" s="146"/>
      <c r="C230" s="146"/>
      <c r="D230" s="185" t="s">
        <v>589</v>
      </c>
      <c r="E230" s="63">
        <v>811773</v>
      </c>
      <c r="F230" s="63">
        <v>654129</v>
      </c>
      <c r="G230" s="63"/>
      <c r="H230" s="76"/>
      <c r="I230" s="241">
        <v>627489</v>
      </c>
      <c r="J230" s="235"/>
      <c r="K230" s="63"/>
      <c r="L230" s="114">
        <f t="shared" si="58"/>
        <v>0.9592740881385782</v>
      </c>
      <c r="M230" s="114">
        <f t="shared" si="59"/>
        <v>0.0016622409090868272</v>
      </c>
    </row>
    <row r="231" spans="1:13" s="151" customFormat="1" ht="25.5">
      <c r="A231" s="168">
        <v>226</v>
      </c>
      <c r="B231" s="146"/>
      <c r="C231" s="146"/>
      <c r="D231" s="185" t="s">
        <v>590</v>
      </c>
      <c r="E231" s="63"/>
      <c r="F231" s="63">
        <v>70000</v>
      </c>
      <c r="G231" s="63"/>
      <c r="H231" s="76"/>
      <c r="I231" s="241">
        <v>67741</v>
      </c>
      <c r="J231" s="235"/>
      <c r="K231" s="63"/>
      <c r="L231" s="114">
        <f t="shared" si="58"/>
        <v>0.9677285714285714</v>
      </c>
      <c r="M231" s="114">
        <f t="shared" si="59"/>
        <v>0.00017944834319398549</v>
      </c>
    </row>
    <row r="232" spans="1:13" s="151" customFormat="1" ht="12.75">
      <c r="A232" s="167">
        <v>227</v>
      </c>
      <c r="B232" s="174"/>
      <c r="C232" s="174">
        <v>80104</v>
      </c>
      <c r="D232" s="176" t="s">
        <v>171</v>
      </c>
      <c r="E232" s="171">
        <f aca="true" t="shared" si="61" ref="E232:K232">SUM(E233:E266)</f>
        <v>19224400</v>
      </c>
      <c r="F232" s="171">
        <f t="shared" si="61"/>
        <v>19574270</v>
      </c>
      <c r="G232" s="171">
        <f>SUM(G233:G266)</f>
        <v>19570070</v>
      </c>
      <c r="H232" s="230">
        <f t="shared" si="61"/>
        <v>17051200</v>
      </c>
      <c r="I232" s="240">
        <f t="shared" si="61"/>
        <v>19319561</v>
      </c>
      <c r="J232" s="234">
        <f t="shared" si="61"/>
        <v>19315361</v>
      </c>
      <c r="K232" s="171">
        <f t="shared" si="61"/>
        <v>16808834</v>
      </c>
      <c r="L232" s="223">
        <f t="shared" si="58"/>
        <v>0.9869875607110763</v>
      </c>
      <c r="M232" s="223">
        <f t="shared" si="59"/>
        <v>0.051178211314936856</v>
      </c>
    </row>
    <row r="233" spans="1:13" s="151" customFormat="1" ht="12.75">
      <c r="A233" s="168">
        <v>228</v>
      </c>
      <c r="B233" s="146"/>
      <c r="C233" s="146"/>
      <c r="D233" s="177" t="s">
        <v>172</v>
      </c>
      <c r="E233" s="63">
        <v>553600</v>
      </c>
      <c r="F233" s="63">
        <v>554500</v>
      </c>
      <c r="G233" s="63">
        <v>554500</v>
      </c>
      <c r="H233" s="76">
        <v>529100</v>
      </c>
      <c r="I233" s="241">
        <v>540750</v>
      </c>
      <c r="J233" s="235">
        <v>540750</v>
      </c>
      <c r="K233" s="63">
        <v>515774</v>
      </c>
      <c r="L233" s="114">
        <f t="shared" si="58"/>
        <v>0.9752028854824166</v>
      </c>
      <c r="M233" s="114">
        <f t="shared" si="59"/>
        <v>0.0014324661812218252</v>
      </c>
    </row>
    <row r="234" spans="1:13" s="151" customFormat="1" ht="12.75">
      <c r="A234" s="167">
        <v>229</v>
      </c>
      <c r="B234" s="146"/>
      <c r="C234" s="146"/>
      <c r="D234" s="177" t="s">
        <v>173</v>
      </c>
      <c r="E234" s="63">
        <v>669000</v>
      </c>
      <c r="F234" s="63">
        <v>687860</v>
      </c>
      <c r="G234" s="63">
        <v>687860</v>
      </c>
      <c r="H234" s="76">
        <v>645900</v>
      </c>
      <c r="I234" s="241">
        <v>684253</v>
      </c>
      <c r="J234" s="235">
        <v>684253</v>
      </c>
      <c r="K234" s="63">
        <v>642299</v>
      </c>
      <c r="L234" s="114">
        <f t="shared" si="58"/>
        <v>0.9947562003896142</v>
      </c>
      <c r="M234" s="114">
        <f t="shared" si="59"/>
        <v>0.0018126107848350948</v>
      </c>
    </row>
    <row r="235" spans="1:13" s="151" customFormat="1" ht="12.75">
      <c r="A235" s="168">
        <v>230</v>
      </c>
      <c r="B235" s="146"/>
      <c r="C235" s="146"/>
      <c r="D235" s="177" t="s">
        <v>105</v>
      </c>
      <c r="E235" s="63">
        <v>512400</v>
      </c>
      <c r="F235" s="63">
        <v>562350</v>
      </c>
      <c r="G235" s="63">
        <v>562350</v>
      </c>
      <c r="H235" s="76">
        <v>514850</v>
      </c>
      <c r="I235" s="241">
        <v>561502</v>
      </c>
      <c r="J235" s="235">
        <v>561502</v>
      </c>
      <c r="K235" s="63">
        <v>514002</v>
      </c>
      <c r="L235" s="114">
        <f t="shared" si="58"/>
        <v>0.9984920423223971</v>
      </c>
      <c r="M235" s="114">
        <f t="shared" si="59"/>
        <v>0.0014874389749207901</v>
      </c>
    </row>
    <row r="236" spans="1:13" s="151" customFormat="1" ht="12.75">
      <c r="A236" s="167">
        <v>231</v>
      </c>
      <c r="B236" s="146"/>
      <c r="C236" s="146"/>
      <c r="D236" s="177" t="s">
        <v>106</v>
      </c>
      <c r="E236" s="63">
        <v>519200</v>
      </c>
      <c r="F236" s="63">
        <v>550200</v>
      </c>
      <c r="G236" s="63">
        <v>550200</v>
      </c>
      <c r="H236" s="76">
        <v>508200</v>
      </c>
      <c r="I236" s="241">
        <v>540318</v>
      </c>
      <c r="J236" s="235">
        <v>540318</v>
      </c>
      <c r="K236" s="63">
        <v>498354</v>
      </c>
      <c r="L236" s="114">
        <f t="shared" si="58"/>
        <v>0.9820392584514722</v>
      </c>
      <c r="M236" s="114">
        <f t="shared" si="59"/>
        <v>0.001431321797698408</v>
      </c>
    </row>
    <row r="237" spans="1:13" s="151" customFormat="1" ht="12.75">
      <c r="A237" s="168">
        <v>232</v>
      </c>
      <c r="B237" s="146"/>
      <c r="C237" s="146"/>
      <c r="D237" s="177" t="s">
        <v>107</v>
      </c>
      <c r="E237" s="63">
        <v>535500</v>
      </c>
      <c r="F237" s="63">
        <v>542900</v>
      </c>
      <c r="G237" s="63">
        <v>542900</v>
      </c>
      <c r="H237" s="76">
        <v>518400</v>
      </c>
      <c r="I237" s="241">
        <v>539846</v>
      </c>
      <c r="J237" s="235">
        <v>539846</v>
      </c>
      <c r="K237" s="63">
        <v>515346</v>
      </c>
      <c r="L237" s="114">
        <f t="shared" si="58"/>
        <v>0.994374654632529</v>
      </c>
      <c r="M237" s="114">
        <f t="shared" si="59"/>
        <v>0.0014300714527376373</v>
      </c>
    </row>
    <row r="238" spans="1:13" s="151" customFormat="1" ht="12.75">
      <c r="A238" s="167">
        <v>233</v>
      </c>
      <c r="B238" s="146"/>
      <c r="C238" s="146"/>
      <c r="D238" s="177" t="s">
        <v>174</v>
      </c>
      <c r="E238" s="63">
        <v>870000</v>
      </c>
      <c r="F238" s="63">
        <v>850500</v>
      </c>
      <c r="G238" s="63">
        <v>850500</v>
      </c>
      <c r="H238" s="76">
        <v>781300</v>
      </c>
      <c r="I238" s="241">
        <v>835613</v>
      </c>
      <c r="J238" s="235">
        <v>835613</v>
      </c>
      <c r="K238" s="63">
        <v>768256</v>
      </c>
      <c r="L238" s="114">
        <f t="shared" si="58"/>
        <v>0.9824961787184009</v>
      </c>
      <c r="M238" s="114">
        <f t="shared" si="59"/>
        <v>0.002213568863780514</v>
      </c>
    </row>
    <row r="239" spans="1:13" s="151" customFormat="1" ht="12.75">
      <c r="A239" s="168">
        <v>234</v>
      </c>
      <c r="B239" s="146"/>
      <c r="C239" s="146"/>
      <c r="D239" s="177" t="s">
        <v>108</v>
      </c>
      <c r="E239" s="63">
        <v>775100</v>
      </c>
      <c r="F239" s="63">
        <v>785180</v>
      </c>
      <c r="G239" s="63">
        <v>785180</v>
      </c>
      <c r="H239" s="76">
        <v>688480</v>
      </c>
      <c r="I239" s="241">
        <v>782921</v>
      </c>
      <c r="J239" s="235">
        <v>782921</v>
      </c>
      <c r="K239" s="63">
        <v>686225</v>
      </c>
      <c r="L239" s="114">
        <f t="shared" si="58"/>
        <v>0.9971229526987443</v>
      </c>
      <c r="M239" s="114">
        <f t="shared" si="59"/>
        <v>0.002073985862354827</v>
      </c>
    </row>
    <row r="240" spans="1:13" s="151" customFormat="1" ht="12.75">
      <c r="A240" s="167">
        <v>235</v>
      </c>
      <c r="B240" s="146"/>
      <c r="C240" s="146"/>
      <c r="D240" s="177" t="s">
        <v>109</v>
      </c>
      <c r="E240" s="63">
        <v>330400</v>
      </c>
      <c r="F240" s="63">
        <v>330400</v>
      </c>
      <c r="G240" s="63">
        <v>330400</v>
      </c>
      <c r="H240" s="76">
        <v>315100</v>
      </c>
      <c r="I240" s="241">
        <v>319794</v>
      </c>
      <c r="J240" s="235">
        <v>319794</v>
      </c>
      <c r="K240" s="63">
        <v>304994</v>
      </c>
      <c r="L240" s="114">
        <f t="shared" si="58"/>
        <v>0.9678995157384988</v>
      </c>
      <c r="M240" s="114">
        <f t="shared" si="59"/>
        <v>0.0008471457974251545</v>
      </c>
    </row>
    <row r="241" spans="1:13" s="151" customFormat="1" ht="12.75">
      <c r="A241" s="168">
        <v>236</v>
      </c>
      <c r="B241" s="146"/>
      <c r="C241" s="146"/>
      <c r="D241" s="177" t="s">
        <v>397</v>
      </c>
      <c r="E241" s="63">
        <v>292300</v>
      </c>
      <c r="F241" s="63">
        <v>292500</v>
      </c>
      <c r="G241" s="63">
        <v>292500</v>
      </c>
      <c r="H241" s="76">
        <v>280600</v>
      </c>
      <c r="I241" s="241">
        <v>290704</v>
      </c>
      <c r="J241" s="235">
        <v>290704</v>
      </c>
      <c r="K241" s="63">
        <v>278804</v>
      </c>
      <c r="L241" s="114">
        <f t="shared" si="58"/>
        <v>0.9938598290598291</v>
      </c>
      <c r="M241" s="114">
        <f t="shared" si="59"/>
        <v>0.0007700853421098648</v>
      </c>
    </row>
    <row r="242" spans="1:13" s="151" customFormat="1" ht="12.75">
      <c r="A242" s="167">
        <v>237</v>
      </c>
      <c r="B242" s="146"/>
      <c r="C242" s="146"/>
      <c r="D242" s="177" t="s">
        <v>110</v>
      </c>
      <c r="E242" s="63">
        <v>782800</v>
      </c>
      <c r="F242" s="63">
        <v>799950</v>
      </c>
      <c r="G242" s="63">
        <v>799950</v>
      </c>
      <c r="H242" s="76">
        <v>757450</v>
      </c>
      <c r="I242" s="241">
        <v>799092</v>
      </c>
      <c r="J242" s="235">
        <v>799092</v>
      </c>
      <c r="K242" s="63">
        <v>756688</v>
      </c>
      <c r="L242" s="114">
        <f t="shared" si="58"/>
        <v>0.9989274329645603</v>
      </c>
      <c r="M242" s="114">
        <f t="shared" si="59"/>
        <v>0.002116823422440889</v>
      </c>
    </row>
    <row r="243" spans="1:13" s="151" customFormat="1" ht="12.75">
      <c r="A243" s="168">
        <v>238</v>
      </c>
      <c r="B243" s="146"/>
      <c r="C243" s="146"/>
      <c r="D243" s="177" t="s">
        <v>111</v>
      </c>
      <c r="E243" s="63">
        <v>610800</v>
      </c>
      <c r="F243" s="63">
        <v>613800</v>
      </c>
      <c r="G243" s="63">
        <v>613800</v>
      </c>
      <c r="H243" s="76">
        <v>587800</v>
      </c>
      <c r="I243" s="241">
        <v>612261</v>
      </c>
      <c r="J243" s="235">
        <v>612261</v>
      </c>
      <c r="K243" s="63">
        <v>586261</v>
      </c>
      <c r="L243" s="114">
        <f t="shared" si="58"/>
        <v>0.9974926686217008</v>
      </c>
      <c r="M243" s="114">
        <f t="shared" si="59"/>
        <v>0.0016219013898863723</v>
      </c>
    </row>
    <row r="244" spans="1:13" s="151" customFormat="1" ht="12.75">
      <c r="A244" s="167">
        <v>239</v>
      </c>
      <c r="B244" s="146"/>
      <c r="C244" s="146"/>
      <c r="D244" s="177" t="s">
        <v>175</v>
      </c>
      <c r="E244" s="63">
        <v>436000</v>
      </c>
      <c r="F244" s="63">
        <v>452830</v>
      </c>
      <c r="G244" s="63">
        <v>452830</v>
      </c>
      <c r="H244" s="76">
        <v>420530</v>
      </c>
      <c r="I244" s="241">
        <v>452010</v>
      </c>
      <c r="J244" s="235">
        <v>452010</v>
      </c>
      <c r="K244" s="63">
        <v>419720</v>
      </c>
      <c r="L244" s="114">
        <f t="shared" si="58"/>
        <v>0.9981891659121525</v>
      </c>
      <c r="M244" s="114">
        <f t="shared" si="59"/>
        <v>0.001197390732453217</v>
      </c>
    </row>
    <row r="245" spans="1:13" s="151" customFormat="1" ht="12.75">
      <c r="A245" s="168">
        <v>240</v>
      </c>
      <c r="B245" s="146"/>
      <c r="C245" s="146"/>
      <c r="D245" s="177" t="s">
        <v>112</v>
      </c>
      <c r="E245" s="63">
        <v>527100</v>
      </c>
      <c r="F245" s="63">
        <v>528200</v>
      </c>
      <c r="G245" s="63">
        <v>528200</v>
      </c>
      <c r="H245" s="76">
        <v>504100</v>
      </c>
      <c r="I245" s="241">
        <v>507377</v>
      </c>
      <c r="J245" s="235">
        <v>507377</v>
      </c>
      <c r="K245" s="63">
        <v>483877</v>
      </c>
      <c r="L245" s="114">
        <f t="shared" si="58"/>
        <v>0.9605774327906096</v>
      </c>
      <c r="M245" s="114">
        <f t="shared" si="59"/>
        <v>0.0013440599050019157</v>
      </c>
    </row>
    <row r="246" spans="1:13" s="151" customFormat="1" ht="12.75">
      <c r="A246" s="167">
        <v>241</v>
      </c>
      <c r="B246" s="146"/>
      <c r="C246" s="146"/>
      <c r="D246" s="177" t="s">
        <v>113</v>
      </c>
      <c r="E246" s="63">
        <v>486700</v>
      </c>
      <c r="F246" s="63">
        <v>491700</v>
      </c>
      <c r="G246" s="63">
        <v>491700</v>
      </c>
      <c r="H246" s="76">
        <v>468700</v>
      </c>
      <c r="I246" s="241">
        <v>487611</v>
      </c>
      <c r="J246" s="235">
        <v>487611</v>
      </c>
      <c r="K246" s="63">
        <v>465111</v>
      </c>
      <c r="L246" s="114">
        <f t="shared" si="58"/>
        <v>0.9916839536302624</v>
      </c>
      <c r="M246" s="114">
        <f t="shared" si="59"/>
        <v>0.001291699060733713</v>
      </c>
    </row>
    <row r="247" spans="1:13" s="151" customFormat="1" ht="12.75">
      <c r="A247" s="168">
        <v>242</v>
      </c>
      <c r="B247" s="146"/>
      <c r="C247" s="146"/>
      <c r="D247" s="177" t="s">
        <v>176</v>
      </c>
      <c r="E247" s="63">
        <v>603800</v>
      </c>
      <c r="F247" s="63">
        <v>604000</v>
      </c>
      <c r="G247" s="63">
        <v>604000</v>
      </c>
      <c r="H247" s="76">
        <v>578000</v>
      </c>
      <c r="I247" s="241">
        <v>595276</v>
      </c>
      <c r="J247" s="235">
        <v>595276</v>
      </c>
      <c r="K247" s="63">
        <v>570287</v>
      </c>
      <c r="L247" s="114">
        <f t="shared" si="58"/>
        <v>0.9855562913907284</v>
      </c>
      <c r="M247" s="114">
        <f t="shared" si="59"/>
        <v>0.0015769075145501677</v>
      </c>
    </row>
    <row r="248" spans="1:13" s="151" customFormat="1" ht="12.75">
      <c r="A248" s="167">
        <v>243</v>
      </c>
      <c r="B248" s="146" t="s">
        <v>177</v>
      </c>
      <c r="C248" s="146"/>
      <c r="D248" s="177" t="s">
        <v>114</v>
      </c>
      <c r="E248" s="63">
        <v>544300</v>
      </c>
      <c r="F248" s="63">
        <v>549000</v>
      </c>
      <c r="G248" s="63">
        <v>549000</v>
      </c>
      <c r="H248" s="76">
        <v>525300</v>
      </c>
      <c r="I248" s="241">
        <v>547886</v>
      </c>
      <c r="J248" s="235">
        <v>547886</v>
      </c>
      <c r="K248" s="63">
        <v>524186</v>
      </c>
      <c r="L248" s="114">
        <f t="shared" si="58"/>
        <v>0.9979708561020036</v>
      </c>
      <c r="M248" s="114">
        <f t="shared" si="59"/>
        <v>0.001451369701645679</v>
      </c>
    </row>
    <row r="249" spans="1:13" s="151" customFormat="1" ht="12.75">
      <c r="A249" s="168">
        <v>244</v>
      </c>
      <c r="B249" s="146"/>
      <c r="C249" s="146"/>
      <c r="D249" s="177" t="s">
        <v>115</v>
      </c>
      <c r="E249" s="63">
        <v>435400</v>
      </c>
      <c r="F249" s="63">
        <v>446600</v>
      </c>
      <c r="G249" s="63">
        <v>446600</v>
      </c>
      <c r="H249" s="76">
        <v>416500</v>
      </c>
      <c r="I249" s="241">
        <v>442910</v>
      </c>
      <c r="J249" s="235">
        <v>442910</v>
      </c>
      <c r="K249" s="63">
        <v>412810</v>
      </c>
      <c r="L249" s="114">
        <f t="shared" si="58"/>
        <v>0.9917375727720555</v>
      </c>
      <c r="M249" s="114">
        <f t="shared" si="59"/>
        <v>0.0011732845054553095</v>
      </c>
    </row>
    <row r="250" spans="1:13" s="151" customFormat="1" ht="12.75">
      <c r="A250" s="167">
        <v>245</v>
      </c>
      <c r="B250" s="146"/>
      <c r="C250" s="146"/>
      <c r="D250" s="177" t="s">
        <v>116</v>
      </c>
      <c r="E250" s="63">
        <v>520200</v>
      </c>
      <c r="F250" s="63">
        <v>521100</v>
      </c>
      <c r="G250" s="63">
        <v>521100</v>
      </c>
      <c r="H250" s="76">
        <v>498100</v>
      </c>
      <c r="I250" s="241">
        <v>501894</v>
      </c>
      <c r="J250" s="235">
        <v>501894</v>
      </c>
      <c r="K250" s="63">
        <v>478894</v>
      </c>
      <c r="L250" s="114">
        <f t="shared" si="58"/>
        <v>0.9631433506044905</v>
      </c>
      <c r="M250" s="114">
        <f t="shared" si="59"/>
        <v>0.0013295352409766928</v>
      </c>
    </row>
    <row r="251" spans="1:13" s="151" customFormat="1" ht="12.75">
      <c r="A251" s="168">
        <v>246</v>
      </c>
      <c r="B251" s="146"/>
      <c r="C251" s="146"/>
      <c r="D251" s="177" t="s">
        <v>117</v>
      </c>
      <c r="E251" s="63">
        <v>290800</v>
      </c>
      <c r="F251" s="63">
        <v>297500</v>
      </c>
      <c r="G251" s="63">
        <v>297500</v>
      </c>
      <c r="H251" s="76">
        <v>285400</v>
      </c>
      <c r="I251" s="241">
        <v>280245</v>
      </c>
      <c r="J251" s="235">
        <v>280245</v>
      </c>
      <c r="K251" s="63">
        <v>268145</v>
      </c>
      <c r="L251" s="114">
        <f t="shared" si="58"/>
        <v>0.942</v>
      </c>
      <c r="M251" s="114">
        <f t="shared" si="59"/>
        <v>0.000742379075277874</v>
      </c>
    </row>
    <row r="252" spans="1:13" s="151" customFormat="1" ht="12.75">
      <c r="A252" s="167">
        <v>247</v>
      </c>
      <c r="B252" s="146"/>
      <c r="C252" s="146"/>
      <c r="D252" s="177" t="s">
        <v>178</v>
      </c>
      <c r="E252" s="63">
        <v>426500</v>
      </c>
      <c r="F252" s="63">
        <v>448000</v>
      </c>
      <c r="G252" s="63">
        <v>448000</v>
      </c>
      <c r="H252" s="76">
        <v>432500</v>
      </c>
      <c r="I252" s="241">
        <v>437968</v>
      </c>
      <c r="J252" s="235">
        <v>437968</v>
      </c>
      <c r="K252" s="63">
        <v>422468</v>
      </c>
      <c r="L252" s="114">
        <f t="shared" si="58"/>
        <v>0.9776071428571429</v>
      </c>
      <c r="M252" s="114">
        <f t="shared" si="59"/>
        <v>0.0011601929698702917</v>
      </c>
    </row>
    <row r="253" spans="1:13" s="151" customFormat="1" ht="25.5">
      <c r="A253" s="168">
        <v>248</v>
      </c>
      <c r="B253" s="146"/>
      <c r="C253" s="146"/>
      <c r="D253" s="177" t="s">
        <v>591</v>
      </c>
      <c r="E253" s="63">
        <v>257800</v>
      </c>
      <c r="F253" s="63">
        <v>265300</v>
      </c>
      <c r="G253" s="63">
        <v>265300</v>
      </c>
      <c r="H253" s="76">
        <v>253200</v>
      </c>
      <c r="I253" s="241">
        <v>264980</v>
      </c>
      <c r="J253" s="235">
        <v>264980</v>
      </c>
      <c r="K253" s="63">
        <v>252880</v>
      </c>
      <c r="L253" s="114">
        <f t="shared" si="58"/>
        <v>0.9987938183188843</v>
      </c>
      <c r="M253" s="114">
        <f t="shared" si="59"/>
        <v>0.0007019415417478672</v>
      </c>
    </row>
    <row r="254" spans="1:13" s="151" customFormat="1" ht="25.5">
      <c r="A254" s="167">
        <v>249</v>
      </c>
      <c r="B254" s="146"/>
      <c r="C254" s="146"/>
      <c r="D254" s="177" t="s">
        <v>592</v>
      </c>
      <c r="E254" s="63"/>
      <c r="F254" s="63">
        <v>60000</v>
      </c>
      <c r="G254" s="63">
        <v>60000</v>
      </c>
      <c r="H254" s="76"/>
      <c r="I254" s="241">
        <v>59835</v>
      </c>
      <c r="J254" s="235">
        <v>59835</v>
      </c>
      <c r="K254" s="63"/>
      <c r="L254" s="114">
        <f t="shared" si="58"/>
        <v>0.99725</v>
      </c>
      <c r="M254" s="114">
        <f t="shared" si="59"/>
        <v>0.00015850506510107796</v>
      </c>
    </row>
    <row r="255" spans="1:13" s="151" customFormat="1" ht="38.25">
      <c r="A255" s="168">
        <v>250</v>
      </c>
      <c r="B255" s="146"/>
      <c r="C255" s="146"/>
      <c r="D255" s="177" t="s">
        <v>593</v>
      </c>
      <c r="E255" s="63"/>
      <c r="F255" s="63">
        <v>4200</v>
      </c>
      <c r="G255" s="63"/>
      <c r="H255" s="76"/>
      <c r="I255" s="241">
        <v>4200</v>
      </c>
      <c r="J255" s="235"/>
      <c r="K255" s="63"/>
      <c r="L255" s="114">
        <f t="shared" si="58"/>
        <v>1</v>
      </c>
      <c r="M255" s="114">
        <f t="shared" si="59"/>
        <v>1.1125950922111262E-05</v>
      </c>
    </row>
    <row r="256" spans="1:13" s="151" customFormat="1" ht="12.75">
      <c r="A256" s="167">
        <v>251</v>
      </c>
      <c r="B256" s="146"/>
      <c r="C256" s="146"/>
      <c r="D256" s="177" t="s">
        <v>263</v>
      </c>
      <c r="E256" s="63">
        <v>526800</v>
      </c>
      <c r="F256" s="63">
        <v>552400</v>
      </c>
      <c r="G256" s="63">
        <v>552400</v>
      </c>
      <c r="H256" s="76">
        <v>529600</v>
      </c>
      <c r="I256" s="241">
        <v>551669</v>
      </c>
      <c r="J256" s="235">
        <v>551669</v>
      </c>
      <c r="K256" s="63">
        <v>528869</v>
      </c>
      <c r="L256" s="114">
        <f t="shared" si="58"/>
        <v>0.9986766835626357</v>
      </c>
      <c r="M256" s="114">
        <f t="shared" si="59"/>
        <v>0.0014613910045833806</v>
      </c>
    </row>
    <row r="257" spans="1:13" s="151" customFormat="1" ht="12.75">
      <c r="A257" s="168">
        <v>252</v>
      </c>
      <c r="B257" s="146"/>
      <c r="C257" s="146"/>
      <c r="D257" s="177" t="s">
        <v>179</v>
      </c>
      <c r="E257" s="63">
        <v>477500</v>
      </c>
      <c r="F257" s="63">
        <v>490310</v>
      </c>
      <c r="G257" s="63">
        <v>490310</v>
      </c>
      <c r="H257" s="76">
        <v>463300</v>
      </c>
      <c r="I257" s="241">
        <v>474712</v>
      </c>
      <c r="J257" s="235">
        <v>474712</v>
      </c>
      <c r="K257" s="63">
        <v>447722</v>
      </c>
      <c r="L257" s="114">
        <f t="shared" si="58"/>
        <v>0.9681874732312211</v>
      </c>
      <c r="M257" s="114">
        <f t="shared" si="59"/>
        <v>0.0012575291462231623</v>
      </c>
    </row>
    <row r="258" spans="1:13" s="151" customFormat="1" ht="12.75">
      <c r="A258" s="167">
        <v>253</v>
      </c>
      <c r="B258" s="146"/>
      <c r="C258" s="146"/>
      <c r="D258" s="177" t="s">
        <v>118</v>
      </c>
      <c r="E258" s="63">
        <v>522800</v>
      </c>
      <c r="F258" s="63">
        <v>532600</v>
      </c>
      <c r="G258" s="63">
        <v>532600</v>
      </c>
      <c r="H258" s="76">
        <v>501400</v>
      </c>
      <c r="I258" s="241">
        <v>527770</v>
      </c>
      <c r="J258" s="235">
        <v>527770</v>
      </c>
      <c r="K258" s="63">
        <v>497530</v>
      </c>
      <c r="L258" s="114">
        <f t="shared" si="58"/>
        <v>0.9909312805107022</v>
      </c>
      <c r="M258" s="114">
        <f t="shared" si="59"/>
        <v>0.0013980816948006335</v>
      </c>
    </row>
    <row r="259" spans="1:13" s="151" customFormat="1" ht="12.75">
      <c r="A259" s="168">
        <v>254</v>
      </c>
      <c r="B259" s="146"/>
      <c r="C259" s="146"/>
      <c r="D259" s="177" t="s">
        <v>119</v>
      </c>
      <c r="E259" s="63">
        <v>593500</v>
      </c>
      <c r="F259" s="63">
        <v>582700</v>
      </c>
      <c r="G259" s="63">
        <v>582700</v>
      </c>
      <c r="H259" s="76">
        <v>553800</v>
      </c>
      <c r="I259" s="241">
        <v>578538</v>
      </c>
      <c r="J259" s="235">
        <v>578538</v>
      </c>
      <c r="K259" s="63">
        <v>549736</v>
      </c>
      <c r="L259" s="114">
        <f t="shared" si="58"/>
        <v>0.9928573880212802</v>
      </c>
      <c r="M259" s="114">
        <f t="shared" si="59"/>
        <v>0.0015325679510896203</v>
      </c>
    </row>
    <row r="260" spans="1:14" s="152" customFormat="1" ht="12.75">
      <c r="A260" s="167">
        <v>255</v>
      </c>
      <c r="B260" s="146"/>
      <c r="C260" s="146"/>
      <c r="D260" s="177" t="s">
        <v>120</v>
      </c>
      <c r="E260" s="63">
        <v>419000</v>
      </c>
      <c r="F260" s="63">
        <v>464330</v>
      </c>
      <c r="G260" s="63">
        <v>464330</v>
      </c>
      <c r="H260" s="76">
        <v>405730</v>
      </c>
      <c r="I260" s="241">
        <v>456517</v>
      </c>
      <c r="J260" s="235">
        <v>456517</v>
      </c>
      <c r="K260" s="63">
        <v>398180</v>
      </c>
      <c r="L260" s="114">
        <f t="shared" si="58"/>
        <v>0.9831736049792174</v>
      </c>
      <c r="M260" s="114">
        <f t="shared" si="59"/>
        <v>0.001209329937407016</v>
      </c>
      <c r="N260" s="151"/>
    </row>
    <row r="261" spans="1:13" s="151" customFormat="1" ht="12.75">
      <c r="A261" s="168">
        <v>256</v>
      </c>
      <c r="B261" s="146"/>
      <c r="C261" s="146"/>
      <c r="D261" s="177" t="s">
        <v>180</v>
      </c>
      <c r="E261" s="63">
        <v>284600</v>
      </c>
      <c r="F261" s="63">
        <v>284600</v>
      </c>
      <c r="G261" s="63">
        <v>284600</v>
      </c>
      <c r="H261" s="76">
        <v>272700</v>
      </c>
      <c r="I261" s="241">
        <v>263859</v>
      </c>
      <c r="J261" s="235">
        <v>263859</v>
      </c>
      <c r="K261" s="63">
        <v>251960</v>
      </c>
      <c r="L261" s="114">
        <f t="shared" si="58"/>
        <v>0.9271222768798314</v>
      </c>
      <c r="M261" s="114">
        <f t="shared" si="59"/>
        <v>0.0006989719724660371</v>
      </c>
    </row>
    <row r="262" spans="1:13" s="151" customFormat="1" ht="12.75">
      <c r="A262" s="167">
        <v>257</v>
      </c>
      <c r="B262" s="146"/>
      <c r="C262" s="146"/>
      <c r="D262" s="177" t="s">
        <v>121</v>
      </c>
      <c r="E262" s="63">
        <v>1746500</v>
      </c>
      <c r="F262" s="63">
        <v>1752930</v>
      </c>
      <c r="G262" s="63">
        <v>1752930</v>
      </c>
      <c r="H262" s="76">
        <v>1659730</v>
      </c>
      <c r="I262" s="241">
        <v>1738854</v>
      </c>
      <c r="J262" s="235">
        <v>1738854</v>
      </c>
      <c r="K262" s="63">
        <v>1647021</v>
      </c>
      <c r="L262" s="114">
        <f t="shared" si="58"/>
        <v>0.9919700159162088</v>
      </c>
      <c r="M262" s="114">
        <f t="shared" si="59"/>
        <v>0.00460628672969449</v>
      </c>
    </row>
    <row r="263" spans="1:13" s="151" customFormat="1" ht="12.75">
      <c r="A263" s="168">
        <v>258</v>
      </c>
      <c r="B263" s="146"/>
      <c r="C263" s="146"/>
      <c r="D263" s="177" t="s">
        <v>181</v>
      </c>
      <c r="E263" s="63">
        <v>955300</v>
      </c>
      <c r="F263" s="63">
        <v>955800</v>
      </c>
      <c r="G263" s="63">
        <v>955800</v>
      </c>
      <c r="H263" s="76">
        <v>913600</v>
      </c>
      <c r="I263" s="241">
        <v>939187</v>
      </c>
      <c r="J263" s="235">
        <v>939187</v>
      </c>
      <c r="K263" s="63">
        <v>896987</v>
      </c>
      <c r="L263" s="114">
        <f t="shared" si="58"/>
        <v>0.982618748692195</v>
      </c>
      <c r="M263" s="114">
        <f t="shared" si="59"/>
        <v>0.0024879401115916453</v>
      </c>
    </row>
    <row r="264" spans="1:13" s="151" customFormat="1" ht="12.75">
      <c r="A264" s="167">
        <v>259</v>
      </c>
      <c r="B264" s="146"/>
      <c r="C264" s="146"/>
      <c r="D264" s="177" t="s">
        <v>122</v>
      </c>
      <c r="E264" s="63">
        <v>982800</v>
      </c>
      <c r="F264" s="63">
        <v>986730</v>
      </c>
      <c r="G264" s="63">
        <v>986730</v>
      </c>
      <c r="H264" s="76">
        <v>943630</v>
      </c>
      <c r="I264" s="241">
        <v>970615</v>
      </c>
      <c r="J264" s="235">
        <v>970615</v>
      </c>
      <c r="K264" s="63">
        <v>927664</v>
      </c>
      <c r="L264" s="114">
        <f t="shared" si="58"/>
        <v>0.9836682780497198</v>
      </c>
      <c r="M264" s="114">
        <f t="shared" si="59"/>
        <v>0.0025711940129202436</v>
      </c>
    </row>
    <row r="265" spans="1:13" s="151" customFormat="1" ht="12.75">
      <c r="A265" s="168">
        <v>260</v>
      </c>
      <c r="B265" s="146"/>
      <c r="C265" s="146"/>
      <c r="D265" s="177" t="s">
        <v>182</v>
      </c>
      <c r="E265" s="63">
        <v>326100</v>
      </c>
      <c r="F265" s="63">
        <v>310300</v>
      </c>
      <c r="G265" s="63">
        <v>310300</v>
      </c>
      <c r="H265" s="76">
        <v>298200</v>
      </c>
      <c r="I265" s="241">
        <v>309584</v>
      </c>
      <c r="J265" s="235">
        <v>309584</v>
      </c>
      <c r="K265" s="63">
        <v>297784</v>
      </c>
      <c r="L265" s="114">
        <f aca="true" t="shared" si="62" ref="L265:L328">I265/F265</f>
        <v>0.9976925555913632</v>
      </c>
      <c r="M265" s="114">
        <f aca="true" t="shared" si="63" ref="M265:M328">I265/$I$676</f>
        <v>0.0008200991405406888</v>
      </c>
    </row>
    <row r="266" spans="1:13" s="151" customFormat="1" ht="12.75">
      <c r="A266" s="167">
        <v>261</v>
      </c>
      <c r="B266" s="146"/>
      <c r="C266" s="146"/>
      <c r="D266" s="177" t="s">
        <v>183</v>
      </c>
      <c r="E266" s="63">
        <v>1409800</v>
      </c>
      <c r="F266" s="63">
        <v>1423000</v>
      </c>
      <c r="G266" s="63">
        <v>1423000</v>
      </c>
      <c r="H266" s="76"/>
      <c r="I266" s="241">
        <v>1419010</v>
      </c>
      <c r="J266" s="235">
        <v>1419010</v>
      </c>
      <c r="K266" s="63"/>
      <c r="L266" s="114">
        <f t="shared" si="62"/>
        <v>0.9971960646521434</v>
      </c>
      <c r="M266" s="114">
        <f t="shared" si="63"/>
        <v>0.0037590084804726433</v>
      </c>
    </row>
    <row r="267" spans="1:13" s="151" customFormat="1" ht="12.75">
      <c r="A267" s="168">
        <v>262</v>
      </c>
      <c r="B267" s="146"/>
      <c r="C267" s="174">
        <v>80105</v>
      </c>
      <c r="D267" s="176" t="s">
        <v>184</v>
      </c>
      <c r="E267" s="171">
        <f aca="true" t="shared" si="64" ref="E267:K267">E268</f>
        <v>492100</v>
      </c>
      <c r="F267" s="171">
        <f t="shared" si="64"/>
        <v>492000</v>
      </c>
      <c r="G267" s="171">
        <f t="shared" si="64"/>
        <v>492000</v>
      </c>
      <c r="H267" s="230">
        <f t="shared" si="64"/>
        <v>427300</v>
      </c>
      <c r="I267" s="240">
        <f t="shared" si="64"/>
        <v>478600</v>
      </c>
      <c r="J267" s="234">
        <f t="shared" si="64"/>
        <v>478600</v>
      </c>
      <c r="K267" s="171">
        <f t="shared" si="64"/>
        <v>418449</v>
      </c>
      <c r="L267" s="223">
        <f t="shared" si="62"/>
        <v>0.9727642276422764</v>
      </c>
      <c r="M267" s="223">
        <f t="shared" si="63"/>
        <v>0.0012678285979339167</v>
      </c>
    </row>
    <row r="268" spans="1:13" s="151" customFormat="1" ht="12.75">
      <c r="A268" s="167">
        <v>263</v>
      </c>
      <c r="B268" s="146"/>
      <c r="C268" s="146"/>
      <c r="D268" s="177" t="s">
        <v>185</v>
      </c>
      <c r="E268" s="63">
        <v>492100</v>
      </c>
      <c r="F268" s="63">
        <v>492000</v>
      </c>
      <c r="G268" s="63">
        <v>492000</v>
      </c>
      <c r="H268" s="76">
        <v>427300</v>
      </c>
      <c r="I268" s="241">
        <v>478600</v>
      </c>
      <c r="J268" s="235">
        <v>478600</v>
      </c>
      <c r="K268" s="63">
        <v>418449</v>
      </c>
      <c r="L268" s="114">
        <f t="shared" si="62"/>
        <v>0.9727642276422764</v>
      </c>
      <c r="M268" s="114">
        <f t="shared" si="63"/>
        <v>0.0012678285979339167</v>
      </c>
    </row>
    <row r="269" spans="1:13" s="151" customFormat="1" ht="12.75">
      <c r="A269" s="168">
        <v>264</v>
      </c>
      <c r="B269" s="174"/>
      <c r="C269" s="174">
        <v>80110</v>
      </c>
      <c r="D269" s="186" t="s">
        <v>123</v>
      </c>
      <c r="E269" s="171">
        <f aca="true" t="shared" si="65" ref="E269:K269">SUM(E270:E288)</f>
        <v>20521400</v>
      </c>
      <c r="F269" s="171">
        <f t="shared" si="65"/>
        <v>20835276</v>
      </c>
      <c r="G269" s="171">
        <f>SUM(G270:G288)</f>
        <v>20805440</v>
      </c>
      <c r="H269" s="230">
        <f t="shared" si="65"/>
        <v>17059900</v>
      </c>
      <c r="I269" s="240">
        <f t="shared" si="65"/>
        <v>20189930</v>
      </c>
      <c r="J269" s="234">
        <f t="shared" si="65"/>
        <v>20160768</v>
      </c>
      <c r="K269" s="171">
        <f t="shared" si="65"/>
        <v>16583068</v>
      </c>
      <c r="L269" s="223">
        <f t="shared" si="62"/>
        <v>0.9690262802374204</v>
      </c>
      <c r="M269" s="223">
        <f t="shared" si="63"/>
        <v>0.053483850071633775</v>
      </c>
    </row>
    <row r="270" spans="1:13" s="151" customFormat="1" ht="12.75">
      <c r="A270" s="167">
        <v>265</v>
      </c>
      <c r="B270" s="146"/>
      <c r="C270" s="146"/>
      <c r="D270" s="185" t="s">
        <v>124</v>
      </c>
      <c r="E270" s="63">
        <v>4036700</v>
      </c>
      <c r="F270" s="63">
        <v>4095230</v>
      </c>
      <c r="G270" s="63">
        <v>4095230</v>
      </c>
      <c r="H270" s="76">
        <v>3218930</v>
      </c>
      <c r="I270" s="241">
        <v>3987166</v>
      </c>
      <c r="J270" s="235">
        <v>3987166</v>
      </c>
      <c r="K270" s="63">
        <v>3203226</v>
      </c>
      <c r="L270" s="114">
        <f t="shared" si="62"/>
        <v>0.9736122269078904</v>
      </c>
      <c r="M270" s="114">
        <f t="shared" si="63"/>
        <v>0.010562146008169208</v>
      </c>
    </row>
    <row r="271" spans="1:13" s="151" customFormat="1" ht="12.75">
      <c r="A271" s="168">
        <v>266</v>
      </c>
      <c r="B271" s="146"/>
      <c r="C271" s="146"/>
      <c r="D271" s="185" t="s">
        <v>594</v>
      </c>
      <c r="E271" s="63"/>
      <c r="F271" s="63">
        <v>14650</v>
      </c>
      <c r="G271" s="63"/>
      <c r="H271" s="76"/>
      <c r="I271" s="241">
        <v>14326</v>
      </c>
      <c r="J271" s="235"/>
      <c r="K271" s="63"/>
      <c r="L271" s="114">
        <f t="shared" si="62"/>
        <v>0.9778839590443686</v>
      </c>
      <c r="M271" s="114">
        <f t="shared" si="63"/>
        <v>3.795008878813475E-05</v>
      </c>
    </row>
    <row r="272" spans="1:13" s="151" customFormat="1" ht="12.75">
      <c r="A272" s="167">
        <v>267</v>
      </c>
      <c r="B272" s="146"/>
      <c r="C272" s="146"/>
      <c r="D272" s="185" t="s">
        <v>125</v>
      </c>
      <c r="E272" s="63">
        <v>2515500</v>
      </c>
      <c r="F272" s="63">
        <v>2481280</v>
      </c>
      <c r="G272" s="63">
        <v>2481280</v>
      </c>
      <c r="H272" s="76">
        <v>2147480</v>
      </c>
      <c r="I272" s="241">
        <v>2320091</v>
      </c>
      <c r="J272" s="235">
        <v>2320091</v>
      </c>
      <c r="K272" s="63">
        <v>1991352</v>
      </c>
      <c r="L272" s="114">
        <f t="shared" si="62"/>
        <v>0.9350379642765024</v>
      </c>
      <c r="M272" s="114">
        <f t="shared" si="63"/>
        <v>0.006146004428769534</v>
      </c>
    </row>
    <row r="273" spans="1:13" s="151" customFormat="1" ht="12.75">
      <c r="A273" s="168">
        <v>268</v>
      </c>
      <c r="B273" s="146"/>
      <c r="C273" s="146"/>
      <c r="D273" s="177" t="s">
        <v>595</v>
      </c>
      <c r="E273" s="63">
        <v>80000</v>
      </c>
      <c r="F273" s="63">
        <v>5186</v>
      </c>
      <c r="G273" s="63"/>
      <c r="H273" s="76"/>
      <c r="I273" s="241">
        <v>5186</v>
      </c>
      <c r="J273" s="235"/>
      <c r="K273" s="63"/>
      <c r="L273" s="114">
        <f t="shared" si="62"/>
        <v>1</v>
      </c>
      <c r="M273" s="114">
        <f t="shared" si="63"/>
        <v>1.3737900352873573E-05</v>
      </c>
    </row>
    <row r="274" spans="1:13" s="151" customFormat="1" ht="12.75">
      <c r="A274" s="167">
        <v>269</v>
      </c>
      <c r="B274" s="146"/>
      <c r="C274" s="146"/>
      <c r="D274" s="177" t="s">
        <v>596</v>
      </c>
      <c r="E274" s="63"/>
      <c r="F274" s="63">
        <v>19800</v>
      </c>
      <c r="G274" s="63">
        <v>19800</v>
      </c>
      <c r="H274" s="76"/>
      <c r="I274" s="241">
        <v>19800</v>
      </c>
      <c r="J274" s="235">
        <v>19800</v>
      </c>
      <c r="K274" s="63"/>
      <c r="L274" s="114">
        <f t="shared" si="62"/>
        <v>1</v>
      </c>
      <c r="M274" s="114">
        <f t="shared" si="63"/>
        <v>5.2450911489953096E-05</v>
      </c>
    </row>
    <row r="275" spans="1:13" s="151" customFormat="1" ht="12.75">
      <c r="A275" s="168">
        <v>270</v>
      </c>
      <c r="B275" s="146"/>
      <c r="C275" s="146"/>
      <c r="D275" s="177" t="s">
        <v>597</v>
      </c>
      <c r="E275" s="63"/>
      <c r="F275" s="63">
        <v>4000</v>
      </c>
      <c r="G275" s="63"/>
      <c r="H275" s="76"/>
      <c r="I275" s="241">
        <v>4000</v>
      </c>
      <c r="J275" s="235"/>
      <c r="K275" s="63"/>
      <c r="L275" s="114">
        <f t="shared" si="62"/>
        <v>1</v>
      </c>
      <c r="M275" s="114">
        <f t="shared" si="63"/>
        <v>1.059614373534406E-05</v>
      </c>
    </row>
    <row r="276" spans="1:13" s="151" customFormat="1" ht="12.75">
      <c r="A276" s="167">
        <v>271</v>
      </c>
      <c r="B276" s="146"/>
      <c r="C276" s="146"/>
      <c r="D276" s="185" t="s">
        <v>126</v>
      </c>
      <c r="E276" s="63">
        <v>1898700</v>
      </c>
      <c r="F276" s="63">
        <v>1927200</v>
      </c>
      <c r="G276" s="63">
        <v>1927200</v>
      </c>
      <c r="H276" s="76">
        <v>1545900</v>
      </c>
      <c r="I276" s="241">
        <v>1882559</v>
      </c>
      <c r="J276" s="235">
        <v>1882559</v>
      </c>
      <c r="K276" s="63">
        <v>1510135</v>
      </c>
      <c r="L276" s="114">
        <f t="shared" si="62"/>
        <v>0.9768363428808634</v>
      </c>
      <c r="M276" s="114">
        <f t="shared" si="63"/>
        <v>0.004986966438566395</v>
      </c>
    </row>
    <row r="277" spans="1:13" s="151" customFormat="1" ht="12.75">
      <c r="A277" s="168">
        <v>272</v>
      </c>
      <c r="B277" s="146"/>
      <c r="C277" s="146"/>
      <c r="D277" s="185" t="s">
        <v>598</v>
      </c>
      <c r="E277" s="63"/>
      <c r="F277" s="63">
        <v>92000</v>
      </c>
      <c r="G277" s="63">
        <v>92000</v>
      </c>
      <c r="H277" s="76"/>
      <c r="I277" s="241">
        <v>91862</v>
      </c>
      <c r="J277" s="235">
        <v>91862</v>
      </c>
      <c r="K277" s="63"/>
      <c r="L277" s="114">
        <f t="shared" si="62"/>
        <v>0.9985</v>
      </c>
      <c r="M277" s="114">
        <f t="shared" si="63"/>
        <v>0.00024334573895404401</v>
      </c>
    </row>
    <row r="278" spans="1:13" s="151" customFormat="1" ht="12.75">
      <c r="A278" s="167">
        <v>273</v>
      </c>
      <c r="B278" s="146"/>
      <c r="C278" s="146"/>
      <c r="D278" s="185" t="s">
        <v>127</v>
      </c>
      <c r="E278" s="63">
        <v>1852500</v>
      </c>
      <c r="F278" s="63">
        <v>1882200</v>
      </c>
      <c r="G278" s="63">
        <v>1882200</v>
      </c>
      <c r="H278" s="76">
        <v>1575000</v>
      </c>
      <c r="I278" s="241">
        <v>1881111</v>
      </c>
      <c r="J278" s="235">
        <v>1881111</v>
      </c>
      <c r="K278" s="63">
        <v>1574270</v>
      </c>
      <c r="L278" s="114">
        <f t="shared" si="62"/>
        <v>0.9994214217405164</v>
      </c>
      <c r="M278" s="114">
        <f t="shared" si="63"/>
        <v>0.0049831306345342</v>
      </c>
    </row>
    <row r="279" spans="1:13" s="151" customFormat="1" ht="12.75">
      <c r="A279" s="168">
        <v>274</v>
      </c>
      <c r="B279" s="146"/>
      <c r="C279" s="146"/>
      <c r="D279" s="185" t="s">
        <v>599</v>
      </c>
      <c r="E279" s="63"/>
      <c r="F279" s="63">
        <v>73100</v>
      </c>
      <c r="G279" s="63">
        <v>73100</v>
      </c>
      <c r="H279" s="76"/>
      <c r="I279" s="241">
        <v>72116</v>
      </c>
      <c r="J279" s="235">
        <v>72116</v>
      </c>
      <c r="K279" s="63"/>
      <c r="L279" s="114">
        <f t="shared" si="62"/>
        <v>0.9865389876880984</v>
      </c>
      <c r="M279" s="114">
        <f t="shared" si="63"/>
        <v>0.00019103787540451805</v>
      </c>
    </row>
    <row r="280" spans="1:13" s="151" customFormat="1" ht="12.75">
      <c r="A280" s="167">
        <v>275</v>
      </c>
      <c r="B280" s="146"/>
      <c r="C280" s="146"/>
      <c r="D280" s="185" t="s">
        <v>128</v>
      </c>
      <c r="E280" s="63">
        <v>2590400</v>
      </c>
      <c r="F280" s="63">
        <v>2600100</v>
      </c>
      <c r="G280" s="63">
        <v>2600100</v>
      </c>
      <c r="H280" s="76">
        <v>2223590</v>
      </c>
      <c r="I280" s="241">
        <v>2484430</v>
      </c>
      <c r="J280" s="235">
        <v>2484430</v>
      </c>
      <c r="K280" s="63">
        <v>2124800</v>
      </c>
      <c r="L280" s="114">
        <f t="shared" si="62"/>
        <v>0.9555132494904042</v>
      </c>
      <c r="M280" s="114">
        <f t="shared" si="63"/>
        <v>0.006581344345100211</v>
      </c>
    </row>
    <row r="281" spans="1:13" s="151" customFormat="1" ht="12.75">
      <c r="A281" s="168">
        <v>276</v>
      </c>
      <c r="B281" s="146"/>
      <c r="C281" s="146"/>
      <c r="D281" s="185" t="s">
        <v>129</v>
      </c>
      <c r="E281" s="63">
        <v>1956600</v>
      </c>
      <c r="F281" s="63">
        <v>1986200</v>
      </c>
      <c r="G281" s="63">
        <v>1986200</v>
      </c>
      <c r="H281" s="76">
        <v>1606100</v>
      </c>
      <c r="I281" s="241">
        <v>1911716</v>
      </c>
      <c r="J281" s="235">
        <v>1911716</v>
      </c>
      <c r="K281" s="63">
        <v>1551440</v>
      </c>
      <c r="L281" s="114">
        <f t="shared" si="62"/>
        <v>0.9624992447890444</v>
      </c>
      <c r="M281" s="114">
        <f t="shared" si="63"/>
        <v>0.005064204379289251</v>
      </c>
    </row>
    <row r="282" spans="1:13" s="151" customFormat="1" ht="12.75">
      <c r="A282" s="167">
        <v>277</v>
      </c>
      <c r="B282" s="146"/>
      <c r="C282" s="146"/>
      <c r="D282" s="185" t="s">
        <v>611</v>
      </c>
      <c r="E282" s="63"/>
      <c r="F282" s="63">
        <v>3000</v>
      </c>
      <c r="G282" s="63"/>
      <c r="H282" s="76"/>
      <c r="I282" s="241">
        <v>3000</v>
      </c>
      <c r="J282" s="235"/>
      <c r="K282" s="63"/>
      <c r="L282" s="114">
        <f t="shared" si="62"/>
        <v>1</v>
      </c>
      <c r="M282" s="114">
        <f t="shared" si="63"/>
        <v>7.947107801508045E-06</v>
      </c>
    </row>
    <row r="283" spans="1:13" s="151" customFormat="1" ht="12.75">
      <c r="A283" s="168">
        <v>278</v>
      </c>
      <c r="B283" s="146"/>
      <c r="C283" s="146"/>
      <c r="D283" s="185" t="s">
        <v>130</v>
      </c>
      <c r="E283" s="63">
        <v>2258900</v>
      </c>
      <c r="F283" s="63">
        <v>2344530</v>
      </c>
      <c r="G283" s="63">
        <v>2344530</v>
      </c>
      <c r="H283" s="76">
        <v>2052630</v>
      </c>
      <c r="I283" s="241">
        <v>2335809</v>
      </c>
      <c r="J283" s="235">
        <v>2335809</v>
      </c>
      <c r="K283" s="63">
        <v>2044910</v>
      </c>
      <c r="L283" s="114">
        <f t="shared" si="62"/>
        <v>0.996280277923507</v>
      </c>
      <c r="M283" s="114">
        <f t="shared" si="63"/>
        <v>0.006187641975577568</v>
      </c>
    </row>
    <row r="284" spans="1:13" s="151" customFormat="1" ht="12.75">
      <c r="A284" s="167">
        <v>279</v>
      </c>
      <c r="B284" s="146"/>
      <c r="C284" s="146"/>
      <c r="D284" s="185" t="s">
        <v>131</v>
      </c>
      <c r="E284" s="63">
        <v>1916000</v>
      </c>
      <c r="F284" s="63">
        <v>1913000</v>
      </c>
      <c r="G284" s="63">
        <v>1913000</v>
      </c>
      <c r="H284" s="76">
        <v>1665870</v>
      </c>
      <c r="I284" s="241">
        <v>1880021</v>
      </c>
      <c r="J284" s="235">
        <v>1880021</v>
      </c>
      <c r="K284" s="63">
        <v>1639402</v>
      </c>
      <c r="L284" s="114">
        <f t="shared" si="62"/>
        <v>0.9827605854678515</v>
      </c>
      <c r="M284" s="114">
        <f t="shared" si="63"/>
        <v>0.004980243185366318</v>
      </c>
    </row>
    <row r="285" spans="1:13" s="151" customFormat="1" ht="12.75">
      <c r="A285" s="168">
        <v>280</v>
      </c>
      <c r="B285" s="146"/>
      <c r="C285" s="146"/>
      <c r="D285" s="185" t="s">
        <v>612</v>
      </c>
      <c r="E285" s="63"/>
      <c r="F285" s="63">
        <v>3000</v>
      </c>
      <c r="G285" s="63"/>
      <c r="H285" s="76"/>
      <c r="I285" s="241">
        <v>2650</v>
      </c>
      <c r="J285" s="235"/>
      <c r="K285" s="63"/>
      <c r="L285" s="114">
        <f t="shared" si="62"/>
        <v>0.8833333333333333</v>
      </c>
      <c r="M285" s="114">
        <f t="shared" si="63"/>
        <v>7.019945224665439E-06</v>
      </c>
    </row>
    <row r="286" spans="1:13" s="151" customFormat="1" ht="25.5">
      <c r="A286" s="167">
        <v>281</v>
      </c>
      <c r="B286" s="146"/>
      <c r="C286" s="146"/>
      <c r="D286" s="185" t="s">
        <v>264</v>
      </c>
      <c r="E286" s="63">
        <v>699100</v>
      </c>
      <c r="F286" s="63">
        <v>699100</v>
      </c>
      <c r="G286" s="63">
        <v>699100</v>
      </c>
      <c r="H286" s="76">
        <v>630100</v>
      </c>
      <c r="I286" s="241">
        <v>648872</v>
      </c>
      <c r="J286" s="235">
        <v>648872</v>
      </c>
      <c r="K286" s="63">
        <v>580029</v>
      </c>
      <c r="L286" s="114">
        <f t="shared" si="62"/>
        <v>0.9281533400085825</v>
      </c>
      <c r="M286" s="114">
        <f t="shared" si="63"/>
        <v>0.0017188852444600428</v>
      </c>
    </row>
    <row r="287" spans="1:13" s="151" customFormat="1" ht="25.5">
      <c r="A287" s="168">
        <v>282</v>
      </c>
      <c r="B287" s="146"/>
      <c r="C287" s="146"/>
      <c r="D287" s="185" t="s">
        <v>132</v>
      </c>
      <c r="E287" s="63">
        <v>449300</v>
      </c>
      <c r="F287" s="63">
        <v>424000</v>
      </c>
      <c r="G287" s="63">
        <v>424000</v>
      </c>
      <c r="H287" s="76">
        <v>394300</v>
      </c>
      <c r="I287" s="241">
        <v>392694</v>
      </c>
      <c r="J287" s="235">
        <v>392694</v>
      </c>
      <c r="K287" s="63">
        <v>363504</v>
      </c>
      <c r="L287" s="114">
        <f t="shared" si="62"/>
        <v>0.9261650943396227</v>
      </c>
      <c r="M287" s="114">
        <f t="shared" si="63"/>
        <v>0.0010402605170018</v>
      </c>
    </row>
    <row r="288" spans="1:13" s="151" customFormat="1" ht="12.75">
      <c r="A288" s="167">
        <v>283</v>
      </c>
      <c r="B288" s="146"/>
      <c r="C288" s="146"/>
      <c r="D288" s="185" t="s">
        <v>133</v>
      </c>
      <c r="E288" s="63">
        <v>267700</v>
      </c>
      <c r="F288" s="63">
        <v>267700</v>
      </c>
      <c r="G288" s="63">
        <v>267700</v>
      </c>
      <c r="H288" s="76"/>
      <c r="I288" s="241">
        <v>252521</v>
      </c>
      <c r="J288" s="235">
        <v>252521</v>
      </c>
      <c r="K288" s="63"/>
      <c r="L288" s="114">
        <f t="shared" si="62"/>
        <v>0.9432984684348151</v>
      </c>
      <c r="M288" s="114">
        <f t="shared" si="63"/>
        <v>0.0006689372030482043</v>
      </c>
    </row>
    <row r="289" spans="1:13" s="151" customFormat="1" ht="12.75">
      <c r="A289" s="168">
        <v>284</v>
      </c>
      <c r="B289" s="146"/>
      <c r="C289" s="174">
        <v>80111</v>
      </c>
      <c r="D289" s="186" t="s">
        <v>134</v>
      </c>
      <c r="E289" s="171">
        <f aca="true" t="shared" si="66" ref="E289:K289">E290</f>
        <v>1668000</v>
      </c>
      <c r="F289" s="171">
        <f t="shared" si="66"/>
        <v>1541850</v>
      </c>
      <c r="G289" s="171">
        <f t="shared" si="66"/>
        <v>1541850</v>
      </c>
      <c r="H289" s="230">
        <f t="shared" si="66"/>
        <v>1384250</v>
      </c>
      <c r="I289" s="240">
        <f t="shared" si="66"/>
        <v>1485972</v>
      </c>
      <c r="J289" s="234">
        <f t="shared" si="66"/>
        <v>1485972</v>
      </c>
      <c r="K289" s="171">
        <f t="shared" si="66"/>
        <v>1358746</v>
      </c>
      <c r="L289" s="223">
        <f t="shared" si="62"/>
        <v>0.9637591205370172</v>
      </c>
      <c r="M289" s="223">
        <f t="shared" si="63"/>
        <v>0.003936393224674171</v>
      </c>
    </row>
    <row r="290" spans="1:14" s="152" customFormat="1" ht="25.5">
      <c r="A290" s="167">
        <v>285</v>
      </c>
      <c r="B290" s="146"/>
      <c r="C290" s="146"/>
      <c r="D290" s="185" t="s">
        <v>135</v>
      </c>
      <c r="E290" s="63">
        <v>1668000</v>
      </c>
      <c r="F290" s="63">
        <v>1541850</v>
      </c>
      <c r="G290" s="63">
        <v>1541850</v>
      </c>
      <c r="H290" s="76">
        <v>1384250</v>
      </c>
      <c r="I290" s="241">
        <v>1485972</v>
      </c>
      <c r="J290" s="235">
        <v>1485972</v>
      </c>
      <c r="K290" s="63">
        <v>1358746</v>
      </c>
      <c r="L290" s="114">
        <f t="shared" si="62"/>
        <v>0.9637591205370172</v>
      </c>
      <c r="M290" s="114">
        <f t="shared" si="63"/>
        <v>0.003936393224674171</v>
      </c>
      <c r="N290" s="151"/>
    </row>
    <row r="291" spans="1:14" s="152" customFormat="1" ht="12.75">
      <c r="A291" s="168">
        <v>286</v>
      </c>
      <c r="B291" s="174"/>
      <c r="C291" s="174">
        <v>80113</v>
      </c>
      <c r="D291" s="186" t="s">
        <v>136</v>
      </c>
      <c r="E291" s="171">
        <f aca="true" t="shared" si="67" ref="E291:K291">SUM(E292:E299)</f>
        <v>316000</v>
      </c>
      <c r="F291" s="171">
        <f t="shared" si="67"/>
        <v>318800</v>
      </c>
      <c r="G291" s="171">
        <f>SUM(G292:G299)</f>
        <v>318800</v>
      </c>
      <c r="H291" s="230">
        <f t="shared" si="67"/>
        <v>119300</v>
      </c>
      <c r="I291" s="240">
        <f t="shared" si="67"/>
        <v>257618</v>
      </c>
      <c r="J291" s="234">
        <f t="shared" si="67"/>
        <v>257618</v>
      </c>
      <c r="K291" s="171">
        <f t="shared" si="67"/>
        <v>90219</v>
      </c>
      <c r="L291" s="223">
        <f t="shared" si="62"/>
        <v>0.808086574654956</v>
      </c>
      <c r="M291" s="223">
        <f t="shared" si="63"/>
        <v>0.0006824393392029665</v>
      </c>
      <c r="N291" s="151"/>
    </row>
    <row r="292" spans="1:14" s="152" customFormat="1" ht="12.75">
      <c r="A292" s="167">
        <v>287</v>
      </c>
      <c r="B292" s="146"/>
      <c r="C292" s="146"/>
      <c r="D292" s="185" t="s">
        <v>125</v>
      </c>
      <c r="E292" s="63">
        <v>212400</v>
      </c>
      <c r="F292" s="63">
        <v>212200</v>
      </c>
      <c r="G292" s="63">
        <v>212200</v>
      </c>
      <c r="H292" s="76">
        <v>107600</v>
      </c>
      <c r="I292" s="241">
        <v>174574</v>
      </c>
      <c r="J292" s="235">
        <v>174574</v>
      </c>
      <c r="K292" s="63">
        <v>84843</v>
      </c>
      <c r="L292" s="114">
        <f t="shared" si="62"/>
        <v>0.8226861451460886</v>
      </c>
      <c r="M292" s="114">
        <f t="shared" si="63"/>
        <v>0.00046245279911348846</v>
      </c>
      <c r="N292" s="151"/>
    </row>
    <row r="293" spans="1:14" s="152" customFormat="1" ht="12.75">
      <c r="A293" s="168">
        <v>288</v>
      </c>
      <c r="B293" s="146"/>
      <c r="C293" s="146"/>
      <c r="D293" s="185" t="s">
        <v>126</v>
      </c>
      <c r="E293" s="63"/>
      <c r="F293" s="63">
        <v>2200</v>
      </c>
      <c r="G293" s="63">
        <v>2200</v>
      </c>
      <c r="H293" s="76"/>
      <c r="I293" s="241">
        <v>1489</v>
      </c>
      <c r="J293" s="235">
        <v>1489</v>
      </c>
      <c r="K293" s="63"/>
      <c r="L293" s="114">
        <f t="shared" si="62"/>
        <v>0.6768181818181818</v>
      </c>
      <c r="M293" s="114">
        <f t="shared" si="63"/>
        <v>3.9444145054818265E-06</v>
      </c>
      <c r="N293" s="151"/>
    </row>
    <row r="294" spans="1:14" s="152" customFormat="1" ht="12.75">
      <c r="A294" s="167">
        <v>289</v>
      </c>
      <c r="B294" s="146"/>
      <c r="C294" s="146"/>
      <c r="D294" s="185" t="s">
        <v>127</v>
      </c>
      <c r="E294" s="63">
        <v>19200</v>
      </c>
      <c r="F294" s="63">
        <v>19200</v>
      </c>
      <c r="G294" s="63">
        <v>19200</v>
      </c>
      <c r="H294" s="76"/>
      <c r="I294" s="241">
        <v>14228</v>
      </c>
      <c r="J294" s="235">
        <v>14228</v>
      </c>
      <c r="K294" s="63"/>
      <c r="L294" s="114">
        <f t="shared" si="62"/>
        <v>0.7410416666666667</v>
      </c>
      <c r="M294" s="114">
        <f t="shared" si="63"/>
        <v>3.769048326661882E-05</v>
      </c>
      <c r="N294" s="151"/>
    </row>
    <row r="295" spans="1:13" s="151" customFormat="1" ht="12.75">
      <c r="A295" s="168">
        <v>290</v>
      </c>
      <c r="B295" s="146"/>
      <c r="C295" s="146"/>
      <c r="D295" s="185" t="s">
        <v>128</v>
      </c>
      <c r="E295" s="63">
        <v>30900</v>
      </c>
      <c r="F295" s="63">
        <v>28700</v>
      </c>
      <c r="G295" s="63">
        <v>28700</v>
      </c>
      <c r="H295" s="76"/>
      <c r="I295" s="241">
        <v>24189</v>
      </c>
      <c r="J295" s="235">
        <v>24189</v>
      </c>
      <c r="K295" s="63"/>
      <c r="L295" s="114">
        <f t="shared" si="62"/>
        <v>0.842822299651568</v>
      </c>
      <c r="M295" s="114">
        <f t="shared" si="63"/>
        <v>6.407753020355936E-05</v>
      </c>
    </row>
    <row r="296" spans="1:14" s="152" customFormat="1" ht="12.75">
      <c r="A296" s="167">
        <v>291</v>
      </c>
      <c r="B296" s="146"/>
      <c r="C296" s="146"/>
      <c r="D296" s="185" t="s">
        <v>129</v>
      </c>
      <c r="E296" s="63">
        <v>15000</v>
      </c>
      <c r="F296" s="63">
        <v>15000</v>
      </c>
      <c r="G296" s="63">
        <v>15000</v>
      </c>
      <c r="H296" s="76"/>
      <c r="I296" s="241">
        <v>9518</v>
      </c>
      <c r="J296" s="235">
        <v>9518</v>
      </c>
      <c r="K296" s="63"/>
      <c r="L296" s="114">
        <f t="shared" si="62"/>
        <v>0.6345333333333333</v>
      </c>
      <c r="M296" s="114">
        <f t="shared" si="63"/>
        <v>2.521352401825119E-05</v>
      </c>
      <c r="N296" s="151"/>
    </row>
    <row r="297" spans="1:13" s="151" customFormat="1" ht="12.75">
      <c r="A297" s="168">
        <v>292</v>
      </c>
      <c r="B297" s="146"/>
      <c r="C297" s="146"/>
      <c r="D297" s="185" t="s">
        <v>130</v>
      </c>
      <c r="E297" s="63">
        <v>26900</v>
      </c>
      <c r="F297" s="63">
        <v>29900</v>
      </c>
      <c r="G297" s="63">
        <v>29900</v>
      </c>
      <c r="H297" s="76">
        <v>11700</v>
      </c>
      <c r="I297" s="241">
        <v>23091</v>
      </c>
      <c r="J297" s="235">
        <v>23091</v>
      </c>
      <c r="K297" s="63">
        <v>5376</v>
      </c>
      <c r="L297" s="114">
        <f t="shared" si="62"/>
        <v>0.7722742474916388</v>
      </c>
      <c r="M297" s="114">
        <f t="shared" si="63"/>
        <v>6.116888874820741E-05</v>
      </c>
    </row>
    <row r="298" spans="1:13" s="151" customFormat="1" ht="25.5">
      <c r="A298" s="167">
        <v>293</v>
      </c>
      <c r="B298" s="146"/>
      <c r="C298" s="146"/>
      <c r="D298" s="185" t="s">
        <v>264</v>
      </c>
      <c r="E298" s="63">
        <v>7600</v>
      </c>
      <c r="F298" s="63">
        <v>7600</v>
      </c>
      <c r="G298" s="63">
        <v>7600</v>
      </c>
      <c r="H298" s="76"/>
      <c r="I298" s="241">
        <v>6828</v>
      </c>
      <c r="J298" s="235">
        <v>6828</v>
      </c>
      <c r="K298" s="63"/>
      <c r="L298" s="114">
        <f t="shared" si="62"/>
        <v>0.8984210526315789</v>
      </c>
      <c r="M298" s="114">
        <f t="shared" si="63"/>
        <v>1.808761735623231E-05</v>
      </c>
    </row>
    <row r="299" spans="1:14" s="152" customFormat="1" ht="25.5">
      <c r="A299" s="168">
        <v>294</v>
      </c>
      <c r="B299" s="146"/>
      <c r="C299" s="146"/>
      <c r="D299" s="185" t="s">
        <v>613</v>
      </c>
      <c r="E299" s="63">
        <v>4000</v>
      </c>
      <c r="F299" s="63">
        <v>4000</v>
      </c>
      <c r="G299" s="63">
        <v>4000</v>
      </c>
      <c r="H299" s="76"/>
      <c r="I299" s="241">
        <v>3701</v>
      </c>
      <c r="J299" s="235">
        <v>3701</v>
      </c>
      <c r="K299" s="63"/>
      <c r="L299" s="114">
        <f t="shared" si="62"/>
        <v>0.92525</v>
      </c>
      <c r="M299" s="114">
        <f t="shared" si="63"/>
        <v>9.804081991127092E-06</v>
      </c>
      <c r="N299" s="151"/>
    </row>
    <row r="300" spans="1:14" s="152" customFormat="1" ht="12.75">
      <c r="A300" s="167">
        <v>295</v>
      </c>
      <c r="B300" s="174"/>
      <c r="C300" s="174">
        <v>80120</v>
      </c>
      <c r="D300" s="176" t="s">
        <v>137</v>
      </c>
      <c r="E300" s="171">
        <f aca="true" t="shared" si="68" ref="E300:K300">SUM(E301:E316)</f>
        <v>21632100</v>
      </c>
      <c r="F300" s="171">
        <f t="shared" si="68"/>
        <v>21438500</v>
      </c>
      <c r="G300" s="171">
        <f>SUM(G301:G316)</f>
        <v>20477100</v>
      </c>
      <c r="H300" s="230">
        <f t="shared" si="68"/>
        <v>15831700</v>
      </c>
      <c r="I300" s="240">
        <f t="shared" si="68"/>
        <v>19830708</v>
      </c>
      <c r="J300" s="234">
        <f t="shared" si="68"/>
        <v>19728393</v>
      </c>
      <c r="K300" s="171">
        <f t="shared" si="68"/>
        <v>15336149</v>
      </c>
      <c r="L300" s="223">
        <f t="shared" si="62"/>
        <v>0.9250044546027008</v>
      </c>
      <c r="M300" s="223">
        <f t="shared" si="63"/>
        <v>0.05253225808540933</v>
      </c>
      <c r="N300" s="151"/>
    </row>
    <row r="301" spans="1:14" s="152" customFormat="1" ht="12.75">
      <c r="A301" s="168">
        <v>296</v>
      </c>
      <c r="B301" s="146"/>
      <c r="C301" s="146"/>
      <c r="D301" s="177" t="s">
        <v>265</v>
      </c>
      <c r="E301" s="63">
        <v>2740800</v>
      </c>
      <c r="F301" s="63">
        <v>2774600</v>
      </c>
      <c r="G301" s="63">
        <v>2774600</v>
      </c>
      <c r="H301" s="76">
        <v>2406800</v>
      </c>
      <c r="I301" s="241">
        <v>2708974</v>
      </c>
      <c r="J301" s="235">
        <v>2708974</v>
      </c>
      <c r="K301" s="63">
        <v>2341866</v>
      </c>
      <c r="L301" s="114">
        <f t="shared" si="62"/>
        <v>0.9763475816333886</v>
      </c>
      <c r="M301" s="114">
        <f t="shared" si="63"/>
        <v>0.007176169469827485</v>
      </c>
      <c r="N301" s="151"/>
    </row>
    <row r="302" spans="1:14" s="152" customFormat="1" ht="12.75">
      <c r="A302" s="167">
        <v>297</v>
      </c>
      <c r="B302" s="146"/>
      <c r="C302" s="146"/>
      <c r="D302" s="177" t="s">
        <v>266</v>
      </c>
      <c r="E302" s="63">
        <v>4425600</v>
      </c>
      <c r="F302" s="63">
        <v>4469400</v>
      </c>
      <c r="G302" s="63">
        <v>4469400</v>
      </c>
      <c r="H302" s="76">
        <v>3849600</v>
      </c>
      <c r="I302" s="241">
        <v>4429272</v>
      </c>
      <c r="J302" s="235">
        <v>4429272</v>
      </c>
      <c r="K302" s="63">
        <v>3825345</v>
      </c>
      <c r="L302" s="114">
        <f t="shared" si="62"/>
        <v>0.9910216136394147</v>
      </c>
      <c r="M302" s="114">
        <f t="shared" si="63"/>
        <v>0.011733300688733713</v>
      </c>
      <c r="N302" s="151"/>
    </row>
    <row r="303" spans="1:14" s="152" customFormat="1" ht="12.75">
      <c r="A303" s="168">
        <v>298</v>
      </c>
      <c r="B303" s="146"/>
      <c r="C303" s="146"/>
      <c r="D303" s="177" t="s">
        <v>614</v>
      </c>
      <c r="E303" s="63">
        <v>170000</v>
      </c>
      <c r="F303" s="63">
        <v>33062</v>
      </c>
      <c r="G303" s="63"/>
      <c r="H303" s="76"/>
      <c r="I303" s="241">
        <v>33062</v>
      </c>
      <c r="J303" s="235"/>
      <c r="K303" s="63"/>
      <c r="L303" s="114">
        <f t="shared" si="62"/>
        <v>1</v>
      </c>
      <c r="M303" s="114">
        <f t="shared" si="63"/>
        <v>8.758242604448633E-05</v>
      </c>
      <c r="N303" s="151"/>
    </row>
    <row r="304" spans="1:14" s="152" customFormat="1" ht="25.5">
      <c r="A304" s="167">
        <v>299</v>
      </c>
      <c r="B304" s="146"/>
      <c r="C304" s="146"/>
      <c r="D304" s="177" t="s">
        <v>267</v>
      </c>
      <c r="E304" s="63">
        <v>2263500</v>
      </c>
      <c r="F304" s="63">
        <v>2333300</v>
      </c>
      <c r="G304" s="63">
        <v>2333300</v>
      </c>
      <c r="H304" s="76">
        <v>2011000</v>
      </c>
      <c r="I304" s="241">
        <v>2303970</v>
      </c>
      <c r="J304" s="235">
        <v>2303970</v>
      </c>
      <c r="K304" s="63">
        <v>1992153</v>
      </c>
      <c r="L304" s="114">
        <f t="shared" si="62"/>
        <v>0.9874298204260061</v>
      </c>
      <c r="M304" s="114">
        <f t="shared" si="63"/>
        <v>0.006103299320480164</v>
      </c>
      <c r="N304" s="151"/>
    </row>
    <row r="305" spans="1:13" s="151" customFormat="1" ht="25.5">
      <c r="A305" s="168">
        <v>300</v>
      </c>
      <c r="B305" s="146"/>
      <c r="C305" s="146"/>
      <c r="D305" s="177" t="s">
        <v>615</v>
      </c>
      <c r="E305" s="63">
        <v>850000</v>
      </c>
      <c r="F305" s="63">
        <v>800000</v>
      </c>
      <c r="G305" s="63"/>
      <c r="H305" s="76"/>
      <c r="I305" s="241"/>
      <c r="J305" s="235"/>
      <c r="K305" s="63"/>
      <c r="L305" s="114">
        <f t="shared" si="62"/>
        <v>0</v>
      </c>
      <c r="M305" s="114">
        <f t="shared" si="63"/>
        <v>0</v>
      </c>
    </row>
    <row r="306" spans="1:14" s="152" customFormat="1" ht="38.25">
      <c r="A306" s="167">
        <v>301</v>
      </c>
      <c r="B306" s="146"/>
      <c r="C306" s="146"/>
      <c r="D306" s="177" t="s">
        <v>616</v>
      </c>
      <c r="E306" s="63"/>
      <c r="F306" s="63">
        <v>50000</v>
      </c>
      <c r="G306" s="63"/>
      <c r="H306" s="76"/>
      <c r="I306" s="241">
        <v>41358</v>
      </c>
      <c r="J306" s="235"/>
      <c r="K306" s="63"/>
      <c r="L306" s="114">
        <f t="shared" si="62"/>
        <v>0.82716</v>
      </c>
      <c r="M306" s="114">
        <f t="shared" si="63"/>
        <v>0.0001095588281515899</v>
      </c>
      <c r="N306" s="151"/>
    </row>
    <row r="307" spans="1:14" s="152" customFormat="1" ht="25.5">
      <c r="A307" s="168">
        <v>302</v>
      </c>
      <c r="B307" s="146"/>
      <c r="C307" s="146"/>
      <c r="D307" s="177" t="s">
        <v>617</v>
      </c>
      <c r="E307" s="63">
        <v>80000</v>
      </c>
      <c r="F307" s="63">
        <v>56938</v>
      </c>
      <c r="G307" s="63"/>
      <c r="H307" s="76"/>
      <c r="I307" s="241">
        <v>6502</v>
      </c>
      <c r="J307" s="235"/>
      <c r="K307" s="63"/>
      <c r="L307" s="114">
        <f t="shared" si="62"/>
        <v>0.11419438687695388</v>
      </c>
      <c r="M307" s="114">
        <f t="shared" si="63"/>
        <v>1.7224031641801768E-05</v>
      </c>
      <c r="N307" s="151"/>
    </row>
    <row r="308" spans="1:14" s="152" customFormat="1" ht="25.5">
      <c r="A308" s="167">
        <v>303</v>
      </c>
      <c r="B308" s="146"/>
      <c r="C308" s="146"/>
      <c r="D308" s="177" t="s">
        <v>618</v>
      </c>
      <c r="E308" s="63"/>
      <c r="F308" s="63">
        <v>13700</v>
      </c>
      <c r="G308" s="63">
        <v>13700</v>
      </c>
      <c r="H308" s="76"/>
      <c r="I308" s="241">
        <v>13525</v>
      </c>
      <c r="J308" s="235">
        <v>13525</v>
      </c>
      <c r="K308" s="63"/>
      <c r="L308" s="114">
        <f t="shared" si="62"/>
        <v>0.9872262773722628</v>
      </c>
      <c r="M308" s="114">
        <f t="shared" si="63"/>
        <v>3.58282110051321E-05</v>
      </c>
      <c r="N308" s="151"/>
    </row>
    <row r="309" spans="1:14" s="152" customFormat="1" ht="38.25">
      <c r="A309" s="168">
        <v>304</v>
      </c>
      <c r="B309" s="146"/>
      <c r="C309" s="146"/>
      <c r="D309" s="177" t="s">
        <v>280</v>
      </c>
      <c r="E309" s="63">
        <v>1728100</v>
      </c>
      <c r="F309" s="63">
        <v>1734800</v>
      </c>
      <c r="G309" s="63">
        <v>1734800</v>
      </c>
      <c r="H309" s="76">
        <v>1484100</v>
      </c>
      <c r="I309" s="241">
        <v>1670229</v>
      </c>
      <c r="J309" s="235">
        <v>1670229</v>
      </c>
      <c r="K309" s="63">
        <v>1425302</v>
      </c>
      <c r="L309" s="114">
        <f t="shared" si="62"/>
        <v>0.9627789946967951</v>
      </c>
      <c r="M309" s="114">
        <f t="shared" si="63"/>
        <v>0.004424496638734994</v>
      </c>
      <c r="N309" s="151"/>
    </row>
    <row r="310" spans="1:14" s="152" customFormat="1" ht="51">
      <c r="A310" s="167">
        <v>305</v>
      </c>
      <c r="B310" s="146"/>
      <c r="C310" s="146"/>
      <c r="D310" s="177" t="s">
        <v>619</v>
      </c>
      <c r="E310" s="63"/>
      <c r="F310" s="63">
        <v>4200</v>
      </c>
      <c r="G310" s="63"/>
      <c r="H310" s="76"/>
      <c r="I310" s="241">
        <v>4198</v>
      </c>
      <c r="J310" s="235"/>
      <c r="K310" s="63"/>
      <c r="L310" s="114">
        <f t="shared" si="62"/>
        <v>0.9995238095238095</v>
      </c>
      <c r="M310" s="114">
        <f t="shared" si="63"/>
        <v>1.112065285024359E-05</v>
      </c>
      <c r="N310" s="151"/>
    </row>
    <row r="311" spans="1:13" s="151" customFormat="1" ht="25.5">
      <c r="A311" s="168">
        <v>306</v>
      </c>
      <c r="B311" s="146"/>
      <c r="C311" s="146"/>
      <c r="D311" s="177" t="s">
        <v>281</v>
      </c>
      <c r="E311" s="63">
        <v>4696100</v>
      </c>
      <c r="F311" s="63">
        <v>4638100</v>
      </c>
      <c r="G311" s="63">
        <v>4638100</v>
      </c>
      <c r="H311" s="76">
        <v>4127000</v>
      </c>
      <c r="I311" s="241">
        <v>4431474</v>
      </c>
      <c r="J311" s="235">
        <v>4431474</v>
      </c>
      <c r="K311" s="63">
        <v>3934211</v>
      </c>
      <c r="L311" s="114">
        <f t="shared" si="62"/>
        <v>0.9554502921454906</v>
      </c>
      <c r="M311" s="114">
        <f t="shared" si="63"/>
        <v>0.01173913386586002</v>
      </c>
    </row>
    <row r="312" spans="1:13" s="151" customFormat="1" ht="38.25">
      <c r="A312" s="167">
        <v>307</v>
      </c>
      <c r="B312" s="146"/>
      <c r="C312" s="146"/>
      <c r="D312" s="177" t="s">
        <v>620</v>
      </c>
      <c r="E312" s="63"/>
      <c r="F312" s="63">
        <v>4200</v>
      </c>
      <c r="G312" s="63"/>
      <c r="H312" s="76"/>
      <c r="I312" s="241">
        <v>4197</v>
      </c>
      <c r="J312" s="235"/>
      <c r="K312" s="63"/>
      <c r="L312" s="114">
        <f t="shared" si="62"/>
        <v>0.9992857142857143</v>
      </c>
      <c r="M312" s="114">
        <f t="shared" si="63"/>
        <v>1.1118003814309755E-05</v>
      </c>
    </row>
    <row r="313" spans="1:14" s="152" customFormat="1" ht="25.5">
      <c r="A313" s="168">
        <v>308</v>
      </c>
      <c r="B313" s="146"/>
      <c r="C313" s="146"/>
      <c r="D313" s="177" t="s">
        <v>621</v>
      </c>
      <c r="E313" s="63">
        <v>400000</v>
      </c>
      <c r="F313" s="63">
        <v>400000</v>
      </c>
      <c r="G313" s="63">
        <v>400000</v>
      </c>
      <c r="H313" s="76"/>
      <c r="I313" s="241">
        <v>303230</v>
      </c>
      <c r="J313" s="235">
        <v>303230</v>
      </c>
      <c r="K313" s="63"/>
      <c r="L313" s="114">
        <f t="shared" si="62"/>
        <v>0.758075</v>
      </c>
      <c r="M313" s="114">
        <f t="shared" si="63"/>
        <v>0.0008032671662170948</v>
      </c>
      <c r="N313" s="151"/>
    </row>
    <row r="314" spans="1:14" s="152" customFormat="1" ht="12.75">
      <c r="A314" s="167">
        <v>309</v>
      </c>
      <c r="B314" s="146"/>
      <c r="C314" s="146"/>
      <c r="D314" s="177" t="s">
        <v>282</v>
      </c>
      <c r="E314" s="63">
        <v>2748700</v>
      </c>
      <c r="F314" s="63">
        <v>2583900</v>
      </c>
      <c r="G314" s="63">
        <v>2583900</v>
      </c>
      <c r="H314" s="76">
        <v>1953200</v>
      </c>
      <c r="I314" s="241">
        <v>2401972</v>
      </c>
      <c r="J314" s="235">
        <v>2401972</v>
      </c>
      <c r="K314" s="63">
        <v>1817272</v>
      </c>
      <c r="L314" s="114">
        <f t="shared" si="62"/>
        <v>0.9295917024652657</v>
      </c>
      <c r="M314" s="114">
        <f t="shared" si="63"/>
        <v>0.00636291014006796</v>
      </c>
      <c r="N314" s="151"/>
    </row>
    <row r="315" spans="1:14" s="152" customFormat="1" ht="12.75">
      <c r="A315" s="168">
        <v>310</v>
      </c>
      <c r="B315" s="146"/>
      <c r="C315" s="146"/>
      <c r="D315" s="177" t="s">
        <v>622</v>
      </c>
      <c r="E315" s="63"/>
      <c r="F315" s="63">
        <v>13000</v>
      </c>
      <c r="G315" s="63"/>
      <c r="H315" s="76"/>
      <c r="I315" s="241">
        <v>12998</v>
      </c>
      <c r="J315" s="235"/>
      <c r="K315" s="63"/>
      <c r="L315" s="114">
        <f t="shared" si="62"/>
        <v>0.9998461538461538</v>
      </c>
      <c r="M315" s="114">
        <f t="shared" si="63"/>
        <v>3.4432169068000524E-05</v>
      </c>
      <c r="N315" s="151"/>
    </row>
    <row r="316" spans="1:14" s="152" customFormat="1" ht="12.75">
      <c r="A316" s="167">
        <v>311</v>
      </c>
      <c r="B316" s="146"/>
      <c r="C316" s="146"/>
      <c r="D316" s="177" t="s">
        <v>138</v>
      </c>
      <c r="E316" s="63">
        <v>1529300</v>
      </c>
      <c r="F316" s="63">
        <v>1529300</v>
      </c>
      <c r="G316" s="63">
        <v>1529300</v>
      </c>
      <c r="H316" s="76"/>
      <c r="I316" s="241">
        <v>1465747</v>
      </c>
      <c r="J316" s="235">
        <v>1465747</v>
      </c>
      <c r="K316" s="63"/>
      <c r="L316" s="114">
        <f t="shared" si="62"/>
        <v>0.958443078532662</v>
      </c>
      <c r="M316" s="114">
        <f t="shared" si="63"/>
        <v>0.003882816472912337</v>
      </c>
      <c r="N316" s="151"/>
    </row>
    <row r="317" spans="1:13" s="151" customFormat="1" ht="12.75">
      <c r="A317" s="168">
        <v>312</v>
      </c>
      <c r="B317" s="174"/>
      <c r="C317" s="174">
        <v>80130</v>
      </c>
      <c r="D317" s="176" t="s">
        <v>139</v>
      </c>
      <c r="E317" s="171">
        <f aca="true" t="shared" si="69" ref="E317:K317">SUM(E318:E334)</f>
        <v>31450100</v>
      </c>
      <c r="F317" s="171">
        <f t="shared" si="69"/>
        <v>31624480</v>
      </c>
      <c r="G317" s="171">
        <f>SUM(G318:G334)</f>
        <v>31595380</v>
      </c>
      <c r="H317" s="230">
        <f t="shared" si="69"/>
        <v>21194180</v>
      </c>
      <c r="I317" s="240">
        <f t="shared" si="69"/>
        <v>29060961</v>
      </c>
      <c r="J317" s="234">
        <f t="shared" si="69"/>
        <v>29034082</v>
      </c>
      <c r="K317" s="171">
        <f t="shared" si="69"/>
        <v>20093064</v>
      </c>
      <c r="L317" s="223">
        <f t="shared" si="62"/>
        <v>0.9189387778075718</v>
      </c>
      <c r="M317" s="223">
        <f t="shared" si="63"/>
        <v>0.07698352996080701</v>
      </c>
    </row>
    <row r="318" spans="1:13" s="151" customFormat="1" ht="12.75">
      <c r="A318" s="167">
        <v>313</v>
      </c>
      <c r="B318" s="146"/>
      <c r="C318" s="146"/>
      <c r="D318" s="177" t="s">
        <v>140</v>
      </c>
      <c r="E318" s="63">
        <v>4587100</v>
      </c>
      <c r="F318" s="63">
        <v>4596500</v>
      </c>
      <c r="G318" s="63">
        <v>4596500</v>
      </c>
      <c r="H318" s="76">
        <v>3956200</v>
      </c>
      <c r="I318" s="241">
        <v>4410477</v>
      </c>
      <c r="J318" s="235">
        <v>4410477</v>
      </c>
      <c r="K318" s="63">
        <v>3781089</v>
      </c>
      <c r="L318" s="114">
        <f t="shared" si="62"/>
        <v>0.9595294245621668</v>
      </c>
      <c r="M318" s="114">
        <f t="shared" si="63"/>
        <v>0.011683512058357265</v>
      </c>
    </row>
    <row r="319" spans="1:13" s="151" customFormat="1" ht="12.75">
      <c r="A319" s="168">
        <v>314</v>
      </c>
      <c r="B319" s="146"/>
      <c r="C319" s="146"/>
      <c r="D319" s="177" t="s">
        <v>141</v>
      </c>
      <c r="E319" s="63">
        <v>3999800</v>
      </c>
      <c r="F319" s="63">
        <v>3919330</v>
      </c>
      <c r="G319" s="63">
        <v>3919330</v>
      </c>
      <c r="H319" s="76">
        <v>3184930</v>
      </c>
      <c r="I319" s="241">
        <v>3657216</v>
      </c>
      <c r="J319" s="235">
        <v>3657216</v>
      </c>
      <c r="K319" s="63">
        <v>3043082</v>
      </c>
      <c r="L319" s="114">
        <f t="shared" si="62"/>
        <v>0.9331227531236206</v>
      </c>
      <c r="M319" s="114">
        <f t="shared" si="63"/>
        <v>0.009688096601800015</v>
      </c>
    </row>
    <row r="320" spans="1:13" s="151" customFormat="1" ht="25.5">
      <c r="A320" s="167">
        <v>315</v>
      </c>
      <c r="B320" s="146"/>
      <c r="C320" s="146"/>
      <c r="D320" s="177" t="s">
        <v>623</v>
      </c>
      <c r="E320" s="63"/>
      <c r="F320" s="63">
        <v>151700</v>
      </c>
      <c r="G320" s="63">
        <v>151700</v>
      </c>
      <c r="H320" s="76"/>
      <c r="I320" s="241">
        <v>146989</v>
      </c>
      <c r="J320" s="235">
        <v>146989</v>
      </c>
      <c r="K320" s="63"/>
      <c r="L320" s="114">
        <f t="shared" si="62"/>
        <v>0.9689452867501648</v>
      </c>
      <c r="M320" s="114">
        <f t="shared" si="63"/>
        <v>0.000389379142878622</v>
      </c>
    </row>
    <row r="321" spans="1:13" s="151" customFormat="1" ht="12.75">
      <c r="A321" s="168">
        <v>316</v>
      </c>
      <c r="B321" s="146"/>
      <c r="C321" s="146"/>
      <c r="D321" s="177" t="s">
        <v>624</v>
      </c>
      <c r="E321" s="63"/>
      <c r="F321" s="63">
        <v>40000</v>
      </c>
      <c r="G321" s="63">
        <v>40000</v>
      </c>
      <c r="H321" s="76"/>
      <c r="I321" s="241">
        <v>40000</v>
      </c>
      <c r="J321" s="235">
        <v>40000</v>
      </c>
      <c r="K321" s="63"/>
      <c r="L321" s="114">
        <f t="shared" si="62"/>
        <v>1</v>
      </c>
      <c r="M321" s="114">
        <f t="shared" si="63"/>
        <v>0.0001059614373534406</v>
      </c>
    </row>
    <row r="322" spans="1:13" s="151" customFormat="1" ht="25.5">
      <c r="A322" s="167">
        <v>317</v>
      </c>
      <c r="B322" s="146"/>
      <c r="C322" s="146"/>
      <c r="D322" s="177" t="s">
        <v>625</v>
      </c>
      <c r="E322" s="63"/>
      <c r="F322" s="63">
        <v>4100</v>
      </c>
      <c r="G322" s="63"/>
      <c r="H322" s="76"/>
      <c r="I322" s="241">
        <v>4100</v>
      </c>
      <c r="J322" s="235"/>
      <c r="K322" s="63"/>
      <c r="L322" s="114">
        <f t="shared" si="62"/>
        <v>1</v>
      </c>
      <c r="M322" s="114">
        <f t="shared" si="63"/>
        <v>1.0861047328727661E-05</v>
      </c>
    </row>
    <row r="323" spans="1:13" s="151" customFormat="1" ht="12.75">
      <c r="A323" s="168">
        <v>318</v>
      </c>
      <c r="B323" s="146"/>
      <c r="C323" s="146"/>
      <c r="D323" s="177" t="s">
        <v>142</v>
      </c>
      <c r="E323" s="63">
        <v>3830000</v>
      </c>
      <c r="F323" s="63">
        <v>3826200</v>
      </c>
      <c r="G323" s="63">
        <v>3826200</v>
      </c>
      <c r="H323" s="76">
        <v>3139200</v>
      </c>
      <c r="I323" s="241">
        <v>3653822</v>
      </c>
      <c r="J323" s="235">
        <v>3653822</v>
      </c>
      <c r="K323" s="63">
        <v>2989544</v>
      </c>
      <c r="L323" s="114">
        <f t="shared" si="62"/>
        <v>0.9549479901730176</v>
      </c>
      <c r="M323" s="114">
        <f t="shared" si="63"/>
        <v>0.009679105773840575</v>
      </c>
    </row>
    <row r="324" spans="1:14" s="152" customFormat="1" ht="38.25">
      <c r="A324" s="167">
        <v>319</v>
      </c>
      <c r="B324" s="146"/>
      <c r="C324" s="146"/>
      <c r="D324" s="177" t="s">
        <v>626</v>
      </c>
      <c r="E324" s="63"/>
      <c r="F324" s="63">
        <v>78300</v>
      </c>
      <c r="G324" s="63">
        <v>78300</v>
      </c>
      <c r="H324" s="76"/>
      <c r="I324" s="241">
        <v>78300</v>
      </c>
      <c r="J324" s="235">
        <v>78300</v>
      </c>
      <c r="K324" s="63"/>
      <c r="L324" s="114">
        <f t="shared" si="62"/>
        <v>1</v>
      </c>
      <c r="M324" s="114">
        <f t="shared" si="63"/>
        <v>0.00020741951361935996</v>
      </c>
      <c r="N324" s="151"/>
    </row>
    <row r="325" spans="1:13" s="151" customFormat="1" ht="25.5">
      <c r="A325" s="168">
        <v>320</v>
      </c>
      <c r="B325" s="146"/>
      <c r="C325" s="146"/>
      <c r="D325" s="177" t="s">
        <v>145</v>
      </c>
      <c r="E325" s="63">
        <v>2175400</v>
      </c>
      <c r="F325" s="63">
        <v>2188200</v>
      </c>
      <c r="G325" s="63">
        <v>2188200</v>
      </c>
      <c r="H325" s="76">
        <v>1960200</v>
      </c>
      <c r="I325" s="241">
        <v>2115151</v>
      </c>
      <c r="J325" s="235">
        <v>2115151</v>
      </c>
      <c r="K325" s="63">
        <v>1890356</v>
      </c>
      <c r="L325" s="114">
        <f t="shared" si="62"/>
        <v>0.9666168540352802</v>
      </c>
      <c r="M325" s="114">
        <f t="shared" si="63"/>
        <v>0.005603111004489181</v>
      </c>
    </row>
    <row r="326" spans="1:14" s="152" customFormat="1" ht="12.75">
      <c r="A326" s="167">
        <v>321</v>
      </c>
      <c r="B326" s="146"/>
      <c r="C326" s="146"/>
      <c r="D326" s="177" t="s">
        <v>146</v>
      </c>
      <c r="E326" s="63">
        <v>3858900</v>
      </c>
      <c r="F326" s="63">
        <v>3820500</v>
      </c>
      <c r="G326" s="63">
        <v>3820500</v>
      </c>
      <c r="H326" s="76">
        <v>3337000</v>
      </c>
      <c r="I326" s="241">
        <v>3630961</v>
      </c>
      <c r="J326" s="235">
        <v>3630961</v>
      </c>
      <c r="K326" s="63">
        <v>3173412</v>
      </c>
      <c r="L326" s="114">
        <f t="shared" si="62"/>
        <v>0.9503889543253501</v>
      </c>
      <c r="M326" s="114">
        <f t="shared" si="63"/>
        <v>0.009618546163357151</v>
      </c>
      <c r="N326" s="151"/>
    </row>
    <row r="327" spans="1:14" s="152" customFormat="1" ht="12.75">
      <c r="A327" s="168">
        <v>322</v>
      </c>
      <c r="B327" s="146"/>
      <c r="C327" s="146"/>
      <c r="D327" s="177" t="s">
        <v>147</v>
      </c>
      <c r="E327" s="63">
        <v>371500</v>
      </c>
      <c r="F327" s="63">
        <v>356300</v>
      </c>
      <c r="G327" s="63">
        <v>356300</v>
      </c>
      <c r="H327" s="76">
        <v>156700</v>
      </c>
      <c r="I327" s="241">
        <v>316849</v>
      </c>
      <c r="J327" s="235">
        <v>316849</v>
      </c>
      <c r="K327" s="63">
        <v>154852</v>
      </c>
      <c r="L327" s="114">
        <f t="shared" si="62"/>
        <v>0.8892758911030031</v>
      </c>
      <c r="M327" s="114">
        <f t="shared" si="63"/>
        <v>0.0008393443866000074</v>
      </c>
      <c r="N327" s="151"/>
    </row>
    <row r="328" spans="1:13" s="151" customFormat="1" ht="12.75">
      <c r="A328" s="167">
        <v>323</v>
      </c>
      <c r="B328" s="146"/>
      <c r="C328" s="146"/>
      <c r="D328" s="177" t="s">
        <v>148</v>
      </c>
      <c r="E328" s="63">
        <v>2196800</v>
      </c>
      <c r="F328" s="63">
        <v>2130100</v>
      </c>
      <c r="G328" s="63">
        <v>2130100</v>
      </c>
      <c r="H328" s="76">
        <v>1800000</v>
      </c>
      <c r="I328" s="241">
        <v>1956287</v>
      </c>
      <c r="J328" s="235">
        <v>1956287</v>
      </c>
      <c r="K328" s="63">
        <v>1635416</v>
      </c>
      <c r="L328" s="114">
        <f t="shared" si="62"/>
        <v>0.9184014834984273</v>
      </c>
      <c r="M328" s="114">
        <f t="shared" si="63"/>
        <v>0.005182274559896256</v>
      </c>
    </row>
    <row r="329" spans="1:14" s="152" customFormat="1" ht="12.75">
      <c r="A329" s="168">
        <v>324</v>
      </c>
      <c r="B329" s="146"/>
      <c r="C329" s="146"/>
      <c r="D329" s="177" t="s">
        <v>627</v>
      </c>
      <c r="E329" s="63">
        <v>4133300</v>
      </c>
      <c r="F329" s="63">
        <v>4153500</v>
      </c>
      <c r="G329" s="63">
        <v>4153500</v>
      </c>
      <c r="H329" s="76">
        <v>3659950</v>
      </c>
      <c r="I329" s="241">
        <v>3916222</v>
      </c>
      <c r="J329" s="235">
        <v>3916222</v>
      </c>
      <c r="K329" s="63">
        <v>3425313</v>
      </c>
      <c r="L329" s="114">
        <f aca="true" t="shared" si="70" ref="L329:L379">I329/F329</f>
        <v>0.9428727579150115</v>
      </c>
      <c r="M329" s="114">
        <f aca="true" t="shared" si="71" ref="M329:M379">I329/$I$676</f>
        <v>0.010374212802879146</v>
      </c>
      <c r="N329" s="151"/>
    </row>
    <row r="330" spans="1:14" s="152" customFormat="1" ht="25.5">
      <c r="A330" s="167">
        <v>325</v>
      </c>
      <c r="B330" s="146"/>
      <c r="C330" s="146"/>
      <c r="D330" s="177" t="s">
        <v>628</v>
      </c>
      <c r="E330" s="63"/>
      <c r="F330" s="63">
        <v>110000</v>
      </c>
      <c r="G330" s="63">
        <v>110000</v>
      </c>
      <c r="H330" s="76"/>
      <c r="I330" s="241">
        <v>110000</v>
      </c>
      <c r="J330" s="235">
        <v>110000</v>
      </c>
      <c r="K330" s="63"/>
      <c r="L330" s="114">
        <f t="shared" si="70"/>
        <v>1</v>
      </c>
      <c r="M330" s="114">
        <f t="shared" si="71"/>
        <v>0.00029139395272196163</v>
      </c>
      <c r="N330" s="151"/>
    </row>
    <row r="331" spans="1:14" s="152" customFormat="1" ht="25.5">
      <c r="A331" s="168">
        <v>326</v>
      </c>
      <c r="B331" s="146"/>
      <c r="C331" s="146"/>
      <c r="D331" s="177" t="s">
        <v>629</v>
      </c>
      <c r="E331" s="63"/>
      <c r="F331" s="63">
        <v>5000</v>
      </c>
      <c r="G331" s="63"/>
      <c r="H331" s="76"/>
      <c r="I331" s="241">
        <v>4479</v>
      </c>
      <c r="J331" s="235"/>
      <c r="K331" s="63"/>
      <c r="L331" s="114">
        <f t="shared" si="70"/>
        <v>0.8958</v>
      </c>
      <c r="M331" s="114">
        <f t="shared" si="71"/>
        <v>1.186503194765151E-05</v>
      </c>
      <c r="N331" s="151"/>
    </row>
    <row r="332" spans="1:14" s="152" customFormat="1" ht="38.25">
      <c r="A332" s="167">
        <v>327</v>
      </c>
      <c r="B332" s="146"/>
      <c r="C332" s="146"/>
      <c r="D332" s="177" t="s">
        <v>630</v>
      </c>
      <c r="E332" s="63"/>
      <c r="F332" s="63">
        <v>20000</v>
      </c>
      <c r="G332" s="63"/>
      <c r="H332" s="76"/>
      <c r="I332" s="241">
        <v>18300</v>
      </c>
      <c r="J332" s="235"/>
      <c r="K332" s="63"/>
      <c r="L332" s="114">
        <f t="shared" si="70"/>
        <v>0.915</v>
      </c>
      <c r="M332" s="114">
        <f t="shared" si="71"/>
        <v>4.847735758919907E-05</v>
      </c>
      <c r="N332" s="151"/>
    </row>
    <row r="333" spans="1:14" s="152" customFormat="1" ht="12.75">
      <c r="A333" s="168">
        <v>328</v>
      </c>
      <c r="B333" s="146"/>
      <c r="C333" s="146"/>
      <c r="D333" s="177" t="s">
        <v>149</v>
      </c>
      <c r="E333" s="63">
        <v>1785500</v>
      </c>
      <c r="F333" s="63">
        <v>1938500</v>
      </c>
      <c r="G333" s="63">
        <v>1938500</v>
      </c>
      <c r="H333" s="76"/>
      <c r="I333" s="241">
        <v>1937715</v>
      </c>
      <c r="J333" s="235">
        <v>1937715</v>
      </c>
      <c r="K333" s="63"/>
      <c r="L333" s="114">
        <f t="shared" si="70"/>
        <v>0.9995950477173072</v>
      </c>
      <c r="M333" s="114">
        <f t="shared" si="71"/>
        <v>0.005133076664533054</v>
      </c>
      <c r="N333" s="151"/>
    </row>
    <row r="334" spans="1:14" s="152" customFormat="1" ht="12.75">
      <c r="A334" s="167">
        <v>329</v>
      </c>
      <c r="B334" s="146"/>
      <c r="C334" s="146"/>
      <c r="D334" s="177" t="s">
        <v>314</v>
      </c>
      <c r="E334" s="63">
        <v>4511800</v>
      </c>
      <c r="F334" s="63">
        <v>4286250</v>
      </c>
      <c r="G334" s="63">
        <v>4286250</v>
      </c>
      <c r="H334" s="76"/>
      <c r="I334" s="241">
        <v>3064093</v>
      </c>
      <c r="J334" s="235">
        <v>3064093</v>
      </c>
      <c r="K334" s="63"/>
      <c r="L334" s="114">
        <f t="shared" si="70"/>
        <v>0.7148656751239428</v>
      </c>
      <c r="M334" s="114">
        <f t="shared" si="71"/>
        <v>0.008116892461615396</v>
      </c>
      <c r="N334" s="151"/>
    </row>
    <row r="335" spans="1:14" s="152" customFormat="1" ht="12.75">
      <c r="A335" s="168">
        <v>330</v>
      </c>
      <c r="B335" s="174"/>
      <c r="C335" s="174">
        <v>80132</v>
      </c>
      <c r="D335" s="176" t="s">
        <v>150</v>
      </c>
      <c r="E335" s="164">
        <f aca="true" t="shared" si="72" ref="E335:K335">SUM(E336:E338)</f>
        <v>2193100</v>
      </c>
      <c r="F335" s="164">
        <f t="shared" si="72"/>
        <v>2215300</v>
      </c>
      <c r="G335" s="164">
        <f>SUM(G336:G338)</f>
        <v>2206800</v>
      </c>
      <c r="H335" s="226">
        <f t="shared" si="72"/>
        <v>1863100</v>
      </c>
      <c r="I335" s="242">
        <f t="shared" si="72"/>
        <v>2183653</v>
      </c>
      <c r="J335" s="219">
        <f t="shared" si="72"/>
        <v>2175153</v>
      </c>
      <c r="K335" s="164">
        <f t="shared" si="72"/>
        <v>1836779</v>
      </c>
      <c r="L335" s="223">
        <f t="shared" si="70"/>
        <v>0.9857143502008757</v>
      </c>
      <c r="M335" s="223">
        <f t="shared" si="71"/>
        <v>0.0057845752640288154</v>
      </c>
      <c r="N335" s="151"/>
    </row>
    <row r="336" spans="1:14" s="152" customFormat="1" ht="25.5">
      <c r="A336" s="167">
        <v>331</v>
      </c>
      <c r="B336" s="146"/>
      <c r="C336" s="146"/>
      <c r="D336" s="177" t="s">
        <v>215</v>
      </c>
      <c r="E336" s="3">
        <v>2193100</v>
      </c>
      <c r="F336" s="3">
        <v>2195700</v>
      </c>
      <c r="G336" s="3">
        <v>2195700</v>
      </c>
      <c r="H336" s="76">
        <v>1863100</v>
      </c>
      <c r="I336" s="243">
        <v>2164053</v>
      </c>
      <c r="J336" s="236">
        <v>2164053</v>
      </c>
      <c r="K336" s="3">
        <v>1836779</v>
      </c>
      <c r="L336" s="114">
        <f t="shared" si="70"/>
        <v>0.9855868288017489</v>
      </c>
      <c r="M336" s="114">
        <f t="shared" si="71"/>
        <v>0.00573265415972563</v>
      </c>
      <c r="N336" s="151"/>
    </row>
    <row r="337" spans="1:13" s="151" customFormat="1" ht="25.5">
      <c r="A337" s="168">
        <v>332</v>
      </c>
      <c r="B337" s="146"/>
      <c r="C337" s="146"/>
      <c r="D337" s="177" t="s">
        <v>631</v>
      </c>
      <c r="E337" s="3"/>
      <c r="F337" s="3">
        <v>11100</v>
      </c>
      <c r="G337" s="3">
        <v>11100</v>
      </c>
      <c r="H337" s="4"/>
      <c r="I337" s="243">
        <v>11100</v>
      </c>
      <c r="J337" s="236">
        <v>11100</v>
      </c>
      <c r="K337" s="3"/>
      <c r="L337" s="114">
        <f t="shared" si="70"/>
        <v>1</v>
      </c>
      <c r="M337" s="114">
        <f t="shared" si="71"/>
        <v>2.9404298865579767E-05</v>
      </c>
    </row>
    <row r="338" spans="1:14" s="152" customFormat="1" ht="25.5">
      <c r="A338" s="167">
        <v>333</v>
      </c>
      <c r="B338" s="146"/>
      <c r="C338" s="146"/>
      <c r="D338" s="177" t="s">
        <v>632</v>
      </c>
      <c r="E338" s="3"/>
      <c r="F338" s="3">
        <v>8500</v>
      </c>
      <c r="G338" s="3"/>
      <c r="H338" s="4"/>
      <c r="I338" s="243">
        <v>8500</v>
      </c>
      <c r="J338" s="236"/>
      <c r="K338" s="3"/>
      <c r="L338" s="114">
        <f t="shared" si="70"/>
        <v>1</v>
      </c>
      <c r="M338" s="114">
        <f t="shared" si="71"/>
        <v>2.2516805437606126E-05</v>
      </c>
      <c r="N338" s="151"/>
    </row>
    <row r="339" spans="1:14" s="152" customFormat="1" ht="12.75">
      <c r="A339" s="168">
        <v>334</v>
      </c>
      <c r="B339" s="174"/>
      <c r="C339" s="174">
        <v>80134</v>
      </c>
      <c r="D339" s="176" t="s">
        <v>151</v>
      </c>
      <c r="E339" s="171">
        <f aca="true" t="shared" si="73" ref="E339:K339">SUM(E340:E341)</f>
        <v>585200</v>
      </c>
      <c r="F339" s="171">
        <f t="shared" si="73"/>
        <v>627150</v>
      </c>
      <c r="G339" s="171">
        <f>SUM(G340:G341)</f>
        <v>627150</v>
      </c>
      <c r="H339" s="230">
        <f t="shared" si="73"/>
        <v>564950</v>
      </c>
      <c r="I339" s="240">
        <f t="shared" si="73"/>
        <v>518374</v>
      </c>
      <c r="J339" s="234">
        <f t="shared" si="73"/>
        <v>518374</v>
      </c>
      <c r="K339" s="171">
        <f t="shared" si="73"/>
        <v>460596</v>
      </c>
      <c r="L339" s="223">
        <f t="shared" si="70"/>
        <v>0.8265550506258471</v>
      </c>
      <c r="M339" s="223">
        <f t="shared" si="71"/>
        <v>0.0013731913531663104</v>
      </c>
      <c r="N339" s="151"/>
    </row>
    <row r="340" spans="1:14" s="152" customFormat="1" ht="12.75">
      <c r="A340" s="167">
        <v>335</v>
      </c>
      <c r="B340" s="146"/>
      <c r="C340" s="146"/>
      <c r="D340" s="177" t="s">
        <v>148</v>
      </c>
      <c r="E340" s="3">
        <v>585200</v>
      </c>
      <c r="F340" s="3">
        <v>579800</v>
      </c>
      <c r="G340" s="3">
        <v>579800</v>
      </c>
      <c r="H340" s="76">
        <v>529500</v>
      </c>
      <c r="I340" s="243">
        <v>481094</v>
      </c>
      <c r="J340" s="236">
        <v>481094</v>
      </c>
      <c r="K340" s="3">
        <v>431900</v>
      </c>
      <c r="L340" s="114">
        <f t="shared" si="70"/>
        <v>0.8297585374266989</v>
      </c>
      <c r="M340" s="114">
        <f t="shared" si="71"/>
        <v>0.0012744352935529038</v>
      </c>
      <c r="N340" s="151"/>
    </row>
    <row r="341" spans="1:13" s="151" customFormat="1" ht="25.5">
      <c r="A341" s="168">
        <v>336</v>
      </c>
      <c r="B341" s="146"/>
      <c r="C341" s="146"/>
      <c r="D341" s="177" t="s">
        <v>633</v>
      </c>
      <c r="E341" s="3"/>
      <c r="F341" s="3">
        <v>47350</v>
      </c>
      <c r="G341" s="3">
        <v>47350</v>
      </c>
      <c r="H341" s="76">
        <v>35450</v>
      </c>
      <c r="I341" s="243">
        <v>37280</v>
      </c>
      <c r="J341" s="236">
        <v>37280</v>
      </c>
      <c r="K341" s="3">
        <v>28696</v>
      </c>
      <c r="L341" s="114">
        <f t="shared" si="70"/>
        <v>0.7873284054910243</v>
      </c>
      <c r="M341" s="114">
        <f t="shared" si="71"/>
        <v>9.875605961340663E-05</v>
      </c>
    </row>
    <row r="342" spans="1:14" s="152" customFormat="1" ht="38.25">
      <c r="A342" s="167">
        <v>337</v>
      </c>
      <c r="B342" s="146"/>
      <c r="C342" s="174">
        <v>80140</v>
      </c>
      <c r="D342" s="176" t="s">
        <v>262</v>
      </c>
      <c r="E342" s="164">
        <f aca="true" t="shared" si="74" ref="E342:K342">SUM(E343:E348)</f>
        <v>1604100</v>
      </c>
      <c r="F342" s="164">
        <f t="shared" si="74"/>
        <v>2905006</v>
      </c>
      <c r="G342" s="164">
        <f>SUM(G343:G348)</f>
        <v>1212450</v>
      </c>
      <c r="H342" s="226">
        <f t="shared" si="74"/>
        <v>885630</v>
      </c>
      <c r="I342" s="242">
        <f t="shared" si="74"/>
        <v>2486872</v>
      </c>
      <c r="J342" s="219">
        <f t="shared" si="74"/>
        <v>1174434</v>
      </c>
      <c r="K342" s="164">
        <f t="shared" si="74"/>
        <v>854762</v>
      </c>
      <c r="L342" s="223">
        <f t="shared" si="70"/>
        <v>0.856064324824114</v>
      </c>
      <c r="M342" s="223">
        <f t="shared" si="71"/>
        <v>0.006587813290850638</v>
      </c>
      <c r="N342" s="151"/>
    </row>
    <row r="343" spans="1:14" s="152" customFormat="1" ht="12.75">
      <c r="A343" s="168">
        <v>338</v>
      </c>
      <c r="B343" s="146"/>
      <c r="C343" s="146"/>
      <c r="D343" s="177" t="s">
        <v>389</v>
      </c>
      <c r="E343" s="3">
        <v>1296200</v>
      </c>
      <c r="F343" s="3">
        <v>1212450</v>
      </c>
      <c r="G343" s="3">
        <v>1212450</v>
      </c>
      <c r="H343" s="76">
        <v>885630</v>
      </c>
      <c r="I343" s="243">
        <v>1174434</v>
      </c>
      <c r="J343" s="236">
        <v>1174434</v>
      </c>
      <c r="K343" s="3">
        <v>854762</v>
      </c>
      <c r="L343" s="114">
        <f t="shared" si="70"/>
        <v>0.9686453049610293</v>
      </c>
      <c r="M343" s="114">
        <f t="shared" si="71"/>
        <v>0.0031111178679187664</v>
      </c>
      <c r="N343" s="151"/>
    </row>
    <row r="344" spans="1:14" s="152" customFormat="1" ht="25.5">
      <c r="A344" s="167">
        <v>339</v>
      </c>
      <c r="B344" s="146"/>
      <c r="C344" s="146"/>
      <c r="D344" s="177" t="s">
        <v>634</v>
      </c>
      <c r="E344" s="3">
        <v>250000</v>
      </c>
      <c r="F344" s="3">
        <v>208000</v>
      </c>
      <c r="G344" s="3"/>
      <c r="H344" s="4"/>
      <c r="I344" s="243"/>
      <c r="J344" s="236"/>
      <c r="K344" s="3"/>
      <c r="L344" s="114">
        <f t="shared" si="70"/>
        <v>0</v>
      </c>
      <c r="M344" s="114">
        <f t="shared" si="71"/>
        <v>0</v>
      </c>
      <c r="N344" s="151"/>
    </row>
    <row r="345" spans="1:14" s="152" customFormat="1" ht="25.5">
      <c r="A345" s="168">
        <v>340</v>
      </c>
      <c r="B345" s="146"/>
      <c r="C345" s="146"/>
      <c r="D345" s="177" t="s">
        <v>404</v>
      </c>
      <c r="E345" s="3">
        <v>57900</v>
      </c>
      <c r="F345" s="3"/>
      <c r="G345" s="3"/>
      <c r="H345" s="4"/>
      <c r="I345" s="243"/>
      <c r="J345" s="236"/>
      <c r="K345" s="3"/>
      <c r="L345" s="114"/>
      <c r="M345" s="114">
        <f t="shared" si="71"/>
        <v>0</v>
      </c>
      <c r="N345" s="151"/>
    </row>
    <row r="346" spans="1:13" s="151" customFormat="1" ht="38.25">
      <c r="A346" s="167">
        <v>341</v>
      </c>
      <c r="B346" s="146"/>
      <c r="C346" s="146"/>
      <c r="D346" s="177" t="s">
        <v>635</v>
      </c>
      <c r="E346" s="3"/>
      <c r="F346" s="3">
        <v>1029631</v>
      </c>
      <c r="G346" s="3"/>
      <c r="H346" s="4"/>
      <c r="I346" s="243">
        <v>1027000</v>
      </c>
      <c r="J346" s="236"/>
      <c r="K346" s="3"/>
      <c r="L346" s="114">
        <f t="shared" si="70"/>
        <v>0.9974447156311339</v>
      </c>
      <c r="M346" s="114">
        <f t="shared" si="71"/>
        <v>0.0027205599040495874</v>
      </c>
    </row>
    <row r="347" spans="1:14" s="152" customFormat="1" ht="38.25">
      <c r="A347" s="168">
        <v>342</v>
      </c>
      <c r="B347" s="146"/>
      <c r="C347" s="146"/>
      <c r="D347" s="177" t="s">
        <v>636</v>
      </c>
      <c r="E347" s="3"/>
      <c r="F347" s="3">
        <v>116725</v>
      </c>
      <c r="G347" s="3"/>
      <c r="H347" s="4"/>
      <c r="I347" s="243"/>
      <c r="J347" s="236"/>
      <c r="K347" s="3"/>
      <c r="L347" s="114">
        <f t="shared" si="70"/>
        <v>0</v>
      </c>
      <c r="M347" s="114">
        <f t="shared" si="71"/>
        <v>0</v>
      </c>
      <c r="N347" s="151"/>
    </row>
    <row r="348" spans="1:13" s="151" customFormat="1" ht="38.25">
      <c r="A348" s="167">
        <v>343</v>
      </c>
      <c r="B348" s="146"/>
      <c r="C348" s="146"/>
      <c r="D348" s="177" t="s">
        <v>637</v>
      </c>
      <c r="E348" s="3"/>
      <c r="F348" s="3">
        <v>338200</v>
      </c>
      <c r="G348" s="3"/>
      <c r="H348" s="4"/>
      <c r="I348" s="243">
        <v>285438</v>
      </c>
      <c r="J348" s="236"/>
      <c r="K348" s="3"/>
      <c r="L348" s="114">
        <f t="shared" si="70"/>
        <v>0.8439917208752218</v>
      </c>
      <c r="M348" s="114">
        <f t="shared" si="71"/>
        <v>0.0007561355188822845</v>
      </c>
    </row>
    <row r="349" spans="1:14" s="152" customFormat="1" ht="25.5">
      <c r="A349" s="168">
        <v>344</v>
      </c>
      <c r="B349" s="146"/>
      <c r="C349" s="174">
        <v>80142</v>
      </c>
      <c r="D349" s="176" t="s">
        <v>257</v>
      </c>
      <c r="E349" s="164">
        <f aca="true" t="shared" si="75" ref="E349:K349">E350</f>
        <v>342900</v>
      </c>
      <c r="F349" s="164">
        <f t="shared" si="75"/>
        <v>342500</v>
      </c>
      <c r="G349" s="164">
        <f t="shared" si="75"/>
        <v>342500</v>
      </c>
      <c r="H349" s="226">
        <f t="shared" si="75"/>
        <v>313900</v>
      </c>
      <c r="I349" s="242">
        <f t="shared" si="75"/>
        <v>311271</v>
      </c>
      <c r="J349" s="219">
        <f t="shared" si="75"/>
        <v>311271</v>
      </c>
      <c r="K349" s="164">
        <f t="shared" si="75"/>
        <v>284281</v>
      </c>
      <c r="L349" s="223">
        <f t="shared" si="70"/>
        <v>0.9088204379562044</v>
      </c>
      <c r="M349" s="223">
        <f t="shared" si="71"/>
        <v>0.0008245680641610703</v>
      </c>
      <c r="N349" s="151"/>
    </row>
    <row r="350" spans="1:14" s="152" customFormat="1" ht="25.5">
      <c r="A350" s="167">
        <v>345</v>
      </c>
      <c r="B350" s="146"/>
      <c r="C350" s="146"/>
      <c r="D350" s="177" t="s">
        <v>638</v>
      </c>
      <c r="E350" s="3">
        <v>342900</v>
      </c>
      <c r="F350" s="3">
        <v>342500</v>
      </c>
      <c r="G350" s="3">
        <v>342500</v>
      </c>
      <c r="H350" s="76">
        <v>313900</v>
      </c>
      <c r="I350" s="243">
        <v>311271</v>
      </c>
      <c r="J350" s="236">
        <v>311271</v>
      </c>
      <c r="K350" s="3">
        <v>284281</v>
      </c>
      <c r="L350" s="114">
        <f t="shared" si="70"/>
        <v>0.9088204379562044</v>
      </c>
      <c r="M350" s="114">
        <f t="shared" si="71"/>
        <v>0.0008245680641610703</v>
      </c>
      <c r="N350" s="151"/>
    </row>
    <row r="351" spans="1:13" s="151" customFormat="1" ht="38.25">
      <c r="A351" s="168">
        <v>346</v>
      </c>
      <c r="B351" s="146"/>
      <c r="C351" s="146"/>
      <c r="D351" s="177" t="s">
        <v>639</v>
      </c>
      <c r="E351" s="3">
        <v>172400</v>
      </c>
      <c r="F351" s="3">
        <v>172400</v>
      </c>
      <c r="G351" s="3">
        <v>172400</v>
      </c>
      <c r="H351" s="4"/>
      <c r="I351" s="243"/>
      <c r="J351" s="236"/>
      <c r="K351" s="3"/>
      <c r="L351" s="114">
        <f t="shared" si="70"/>
        <v>0</v>
      </c>
      <c r="M351" s="114">
        <f t="shared" si="71"/>
        <v>0</v>
      </c>
    </row>
    <row r="352" spans="1:14" s="152" customFormat="1" ht="12.75">
      <c r="A352" s="167">
        <v>347</v>
      </c>
      <c r="B352" s="174"/>
      <c r="C352" s="174">
        <v>80143</v>
      </c>
      <c r="D352" s="176" t="s">
        <v>246</v>
      </c>
      <c r="E352" s="164">
        <f aca="true" t="shared" si="76" ref="E352:K354">E353</f>
        <v>819000</v>
      </c>
      <c r="F352" s="164">
        <f t="shared" si="76"/>
        <v>0</v>
      </c>
      <c r="G352" s="164">
        <f t="shared" si="76"/>
        <v>0</v>
      </c>
      <c r="H352" s="226">
        <f t="shared" si="76"/>
        <v>0</v>
      </c>
      <c r="I352" s="242">
        <f t="shared" si="76"/>
        <v>0</v>
      </c>
      <c r="J352" s="219">
        <f t="shared" si="76"/>
        <v>0</v>
      </c>
      <c r="K352" s="164">
        <f t="shared" si="76"/>
        <v>0</v>
      </c>
      <c r="L352" s="223"/>
      <c r="M352" s="223">
        <f t="shared" si="71"/>
        <v>0</v>
      </c>
      <c r="N352" s="151"/>
    </row>
    <row r="353" spans="1:14" s="152" customFormat="1" ht="12.75">
      <c r="A353" s="168">
        <v>348</v>
      </c>
      <c r="B353" s="174"/>
      <c r="C353" s="174"/>
      <c r="D353" s="177" t="s">
        <v>247</v>
      </c>
      <c r="E353" s="3">
        <v>819000</v>
      </c>
      <c r="F353" s="3"/>
      <c r="G353" s="3"/>
      <c r="H353" s="4"/>
      <c r="I353" s="243"/>
      <c r="J353" s="236"/>
      <c r="K353" s="3"/>
      <c r="L353" s="114"/>
      <c r="M353" s="114">
        <f t="shared" si="71"/>
        <v>0</v>
      </c>
      <c r="N353" s="151"/>
    </row>
    <row r="354" spans="1:14" s="152" customFormat="1" ht="12.75">
      <c r="A354" s="167">
        <v>349</v>
      </c>
      <c r="B354" s="174"/>
      <c r="C354" s="174">
        <v>80145</v>
      </c>
      <c r="D354" s="176" t="s">
        <v>152</v>
      </c>
      <c r="E354" s="164">
        <f t="shared" si="76"/>
        <v>17000</v>
      </c>
      <c r="F354" s="164">
        <f t="shared" si="76"/>
        <v>17000</v>
      </c>
      <c r="G354" s="164">
        <f t="shared" si="76"/>
        <v>17000</v>
      </c>
      <c r="H354" s="226">
        <f t="shared" si="76"/>
        <v>0</v>
      </c>
      <c r="I354" s="242">
        <f t="shared" si="76"/>
        <v>0</v>
      </c>
      <c r="J354" s="219">
        <f t="shared" si="76"/>
        <v>0</v>
      </c>
      <c r="K354" s="164">
        <f t="shared" si="76"/>
        <v>0</v>
      </c>
      <c r="L354" s="223">
        <f t="shared" si="70"/>
        <v>0</v>
      </c>
      <c r="M354" s="223">
        <f t="shared" si="71"/>
        <v>0</v>
      </c>
      <c r="N354" s="151"/>
    </row>
    <row r="355" spans="1:14" s="152" customFormat="1" ht="12.75">
      <c r="A355" s="168">
        <v>350</v>
      </c>
      <c r="B355" s="174"/>
      <c r="C355" s="174"/>
      <c r="D355" s="177" t="s">
        <v>46</v>
      </c>
      <c r="E355" s="3">
        <v>17000</v>
      </c>
      <c r="F355" s="3">
        <v>17000</v>
      </c>
      <c r="G355" s="3">
        <v>17000</v>
      </c>
      <c r="H355" s="4"/>
      <c r="I355" s="243"/>
      <c r="J355" s="236"/>
      <c r="K355" s="3"/>
      <c r="L355" s="114">
        <f t="shared" si="70"/>
        <v>0</v>
      </c>
      <c r="M355" s="114">
        <f t="shared" si="71"/>
        <v>0</v>
      </c>
      <c r="N355" s="151"/>
    </row>
    <row r="356" spans="1:13" s="151" customFormat="1" ht="12.75">
      <c r="A356" s="167">
        <v>351</v>
      </c>
      <c r="B356" s="174"/>
      <c r="C356" s="174">
        <v>80146</v>
      </c>
      <c r="D356" s="176" t="s">
        <v>283</v>
      </c>
      <c r="E356" s="164">
        <f aca="true" t="shared" si="77" ref="E356:K356">E357</f>
        <v>658400</v>
      </c>
      <c r="F356" s="164">
        <f t="shared" si="77"/>
        <v>658400</v>
      </c>
      <c r="G356" s="164">
        <f t="shared" si="77"/>
        <v>658400</v>
      </c>
      <c r="H356" s="226">
        <f t="shared" si="77"/>
        <v>0</v>
      </c>
      <c r="I356" s="242">
        <f t="shared" si="77"/>
        <v>514346</v>
      </c>
      <c r="J356" s="219">
        <f t="shared" si="77"/>
        <v>514346</v>
      </c>
      <c r="K356" s="164">
        <f t="shared" si="77"/>
        <v>0</v>
      </c>
      <c r="L356" s="223">
        <f t="shared" si="70"/>
        <v>0.7812059538274605</v>
      </c>
      <c r="M356" s="223">
        <f t="shared" si="71"/>
        <v>0.0013625210364248189</v>
      </c>
    </row>
    <row r="357" spans="1:14" s="152" customFormat="1" ht="12.75">
      <c r="A357" s="168">
        <v>352</v>
      </c>
      <c r="B357" s="174"/>
      <c r="C357" s="174"/>
      <c r="D357" s="177" t="s">
        <v>254</v>
      </c>
      <c r="E357" s="3">
        <v>658400</v>
      </c>
      <c r="F357" s="3">
        <v>658400</v>
      </c>
      <c r="G357" s="3">
        <v>658400</v>
      </c>
      <c r="H357" s="4"/>
      <c r="I357" s="243">
        <v>514346</v>
      </c>
      <c r="J357" s="236">
        <v>514346</v>
      </c>
      <c r="K357" s="3"/>
      <c r="L357" s="114">
        <f t="shared" si="70"/>
        <v>0.7812059538274605</v>
      </c>
      <c r="M357" s="114">
        <f t="shared" si="71"/>
        <v>0.0013625210364248189</v>
      </c>
      <c r="N357" s="151"/>
    </row>
    <row r="358" spans="1:14" s="152" customFormat="1" ht="12.75">
      <c r="A358" s="167">
        <v>353</v>
      </c>
      <c r="B358" s="174"/>
      <c r="C358" s="174">
        <v>80195</v>
      </c>
      <c r="D358" s="176" t="s">
        <v>52</v>
      </c>
      <c r="E358" s="164">
        <f aca="true" t="shared" si="78" ref="E358:K358">SUM(E359:E379)</f>
        <v>3830200</v>
      </c>
      <c r="F358" s="164">
        <f t="shared" si="78"/>
        <v>3536242</v>
      </c>
      <c r="G358" s="164">
        <f>SUM(G359:G379)</f>
        <v>3505242</v>
      </c>
      <c r="H358" s="226">
        <f t="shared" si="78"/>
        <v>2108360</v>
      </c>
      <c r="I358" s="242">
        <f t="shared" si="78"/>
        <v>1236247</v>
      </c>
      <c r="J358" s="219">
        <f t="shared" si="78"/>
        <v>1232012</v>
      </c>
      <c r="K358" s="164">
        <f t="shared" si="78"/>
        <v>20</v>
      </c>
      <c r="L358" s="223">
        <f t="shared" si="70"/>
        <v>0.3495934384581146</v>
      </c>
      <c r="M358" s="223">
        <f t="shared" si="71"/>
        <v>0.003274862726096972</v>
      </c>
      <c r="N358" s="151"/>
    </row>
    <row r="359" spans="1:13" s="151" customFormat="1" ht="12.75">
      <c r="A359" s="168">
        <v>354</v>
      </c>
      <c r="B359" s="174"/>
      <c r="C359" s="174"/>
      <c r="D359" s="177" t="s">
        <v>230</v>
      </c>
      <c r="E359" s="3">
        <v>400100</v>
      </c>
      <c r="F359" s="3">
        <v>307950</v>
      </c>
      <c r="G359" s="3">
        <v>307950</v>
      </c>
      <c r="H359" s="4">
        <v>307950</v>
      </c>
      <c r="I359" s="243"/>
      <c r="J359" s="236"/>
      <c r="K359" s="3"/>
      <c r="L359" s="114">
        <f t="shared" si="70"/>
        <v>0</v>
      </c>
      <c r="M359" s="114">
        <f t="shared" si="71"/>
        <v>0</v>
      </c>
    </row>
    <row r="360" spans="1:14" s="152" customFormat="1" ht="25.5">
      <c r="A360" s="167">
        <v>355</v>
      </c>
      <c r="B360" s="174"/>
      <c r="C360" s="174"/>
      <c r="D360" s="177" t="s">
        <v>231</v>
      </c>
      <c r="E360" s="3">
        <v>60000</v>
      </c>
      <c r="F360" s="3">
        <v>41950</v>
      </c>
      <c r="G360" s="3">
        <v>41950</v>
      </c>
      <c r="H360" s="4"/>
      <c r="I360" s="243"/>
      <c r="J360" s="236"/>
      <c r="K360" s="3"/>
      <c r="L360" s="114">
        <f t="shared" si="70"/>
        <v>0</v>
      </c>
      <c r="M360" s="114">
        <f t="shared" si="71"/>
        <v>0</v>
      </c>
      <c r="N360" s="151"/>
    </row>
    <row r="361" spans="1:14" s="152" customFormat="1" ht="12.75">
      <c r="A361" s="168">
        <v>356</v>
      </c>
      <c r="B361" s="174"/>
      <c r="C361" s="174"/>
      <c r="D361" s="177" t="s">
        <v>216</v>
      </c>
      <c r="E361" s="3">
        <v>45000</v>
      </c>
      <c r="F361" s="3">
        <v>36000</v>
      </c>
      <c r="G361" s="3">
        <v>36000</v>
      </c>
      <c r="H361" s="4"/>
      <c r="I361" s="243"/>
      <c r="J361" s="236"/>
      <c r="K361" s="3"/>
      <c r="L361" s="114">
        <f t="shared" si="70"/>
        <v>0</v>
      </c>
      <c r="M361" s="114">
        <f t="shared" si="71"/>
        <v>0</v>
      </c>
      <c r="N361" s="151"/>
    </row>
    <row r="362" spans="1:14" s="152" customFormat="1" ht="12.75">
      <c r="A362" s="167">
        <v>357</v>
      </c>
      <c r="B362" s="174"/>
      <c r="C362" s="174"/>
      <c r="D362" s="177" t="s">
        <v>232</v>
      </c>
      <c r="E362" s="3">
        <v>144500</v>
      </c>
      <c r="F362" s="3"/>
      <c r="G362" s="3"/>
      <c r="H362" s="4"/>
      <c r="I362" s="243"/>
      <c r="J362" s="236"/>
      <c r="K362" s="3"/>
      <c r="L362" s="114"/>
      <c r="M362" s="114">
        <f t="shared" si="71"/>
        <v>0</v>
      </c>
      <c r="N362" s="151"/>
    </row>
    <row r="363" spans="1:13" s="151" customFormat="1" ht="25.5">
      <c r="A363" s="168">
        <v>358</v>
      </c>
      <c r="B363" s="174"/>
      <c r="C363" s="174"/>
      <c r="D363" s="177" t="s">
        <v>315</v>
      </c>
      <c r="E363" s="3">
        <v>812500</v>
      </c>
      <c r="F363" s="3">
        <v>827550</v>
      </c>
      <c r="G363" s="3">
        <v>827550</v>
      </c>
      <c r="H363" s="4"/>
      <c r="I363" s="243">
        <v>827533</v>
      </c>
      <c r="J363" s="236">
        <v>827533</v>
      </c>
      <c r="K363" s="3"/>
      <c r="L363" s="114">
        <f t="shared" si="70"/>
        <v>0.999979457434596</v>
      </c>
      <c r="M363" s="114">
        <f t="shared" si="71"/>
        <v>0.002192164653435119</v>
      </c>
    </row>
    <row r="364" spans="1:14" s="152" customFormat="1" ht="12.75">
      <c r="A364" s="167">
        <v>359</v>
      </c>
      <c r="B364" s="174"/>
      <c r="C364" s="174"/>
      <c r="D364" s="177" t="s">
        <v>233</v>
      </c>
      <c r="E364" s="3">
        <v>54000</v>
      </c>
      <c r="F364" s="3">
        <v>55650</v>
      </c>
      <c r="G364" s="3">
        <v>55650</v>
      </c>
      <c r="H364" s="76"/>
      <c r="I364" s="243">
        <v>55360</v>
      </c>
      <c r="J364" s="236">
        <v>55360</v>
      </c>
      <c r="K364" s="3"/>
      <c r="L364" s="114">
        <f t="shared" si="70"/>
        <v>0.9947888589398023</v>
      </c>
      <c r="M364" s="114">
        <f t="shared" si="71"/>
        <v>0.00014665062929716178</v>
      </c>
      <c r="N364" s="151"/>
    </row>
    <row r="365" spans="1:14" s="152" customFormat="1" ht="25.5">
      <c r="A365" s="168">
        <v>360</v>
      </c>
      <c r="B365" s="174"/>
      <c r="C365" s="174"/>
      <c r="D365" s="177" t="s">
        <v>390</v>
      </c>
      <c r="E365" s="3">
        <v>1880300</v>
      </c>
      <c r="F365" s="3">
        <v>1654310</v>
      </c>
      <c r="G365" s="3">
        <v>1654310</v>
      </c>
      <c r="H365" s="76">
        <v>1654310</v>
      </c>
      <c r="I365" s="243"/>
      <c r="J365" s="236"/>
      <c r="K365" s="3"/>
      <c r="L365" s="114">
        <f t="shared" si="70"/>
        <v>0</v>
      </c>
      <c r="M365" s="114">
        <f t="shared" si="71"/>
        <v>0</v>
      </c>
      <c r="N365" s="151"/>
    </row>
    <row r="366" spans="1:13" s="151" customFormat="1" ht="12.75">
      <c r="A366" s="167">
        <v>361</v>
      </c>
      <c r="B366" s="174"/>
      <c r="C366" s="174"/>
      <c r="D366" s="177" t="s">
        <v>235</v>
      </c>
      <c r="E366" s="3">
        <v>150000</v>
      </c>
      <c r="F366" s="3">
        <v>145700</v>
      </c>
      <c r="G366" s="3">
        <v>145700</v>
      </c>
      <c r="H366" s="76">
        <v>145700</v>
      </c>
      <c r="I366" s="243"/>
      <c r="J366" s="236"/>
      <c r="K366" s="3"/>
      <c r="L366" s="114">
        <f t="shared" si="70"/>
        <v>0</v>
      </c>
      <c r="M366" s="114">
        <f t="shared" si="71"/>
        <v>0</v>
      </c>
    </row>
    <row r="367" spans="1:13" s="151" customFormat="1" ht="25.5">
      <c r="A367" s="168">
        <v>362</v>
      </c>
      <c r="B367" s="174"/>
      <c r="C367" s="174"/>
      <c r="D367" s="177" t="s">
        <v>405</v>
      </c>
      <c r="E367" s="3">
        <v>80000</v>
      </c>
      <c r="F367" s="3"/>
      <c r="G367" s="3"/>
      <c r="H367" s="4"/>
      <c r="I367" s="243"/>
      <c r="J367" s="236"/>
      <c r="K367" s="3"/>
      <c r="L367" s="114"/>
      <c r="M367" s="114">
        <f t="shared" si="71"/>
        <v>0</v>
      </c>
    </row>
    <row r="368" spans="1:13" s="151" customFormat="1" ht="38.25">
      <c r="A368" s="167">
        <v>363</v>
      </c>
      <c r="B368" s="174"/>
      <c r="C368" s="174"/>
      <c r="D368" s="177" t="s">
        <v>243</v>
      </c>
      <c r="E368" s="3">
        <v>80000</v>
      </c>
      <c r="F368" s="3"/>
      <c r="G368" s="3"/>
      <c r="H368" s="4"/>
      <c r="I368" s="243"/>
      <c r="J368" s="236"/>
      <c r="K368" s="3"/>
      <c r="L368" s="114"/>
      <c r="M368" s="114">
        <f t="shared" si="71"/>
        <v>0</v>
      </c>
    </row>
    <row r="369" spans="1:13" s="151" customFormat="1" ht="25.5">
      <c r="A369" s="168">
        <v>364</v>
      </c>
      <c r="B369" s="174"/>
      <c r="C369" s="174"/>
      <c r="D369" s="177" t="s">
        <v>244</v>
      </c>
      <c r="E369" s="3">
        <v>30000</v>
      </c>
      <c r="F369" s="3"/>
      <c r="G369" s="3"/>
      <c r="H369" s="4"/>
      <c r="I369" s="243"/>
      <c r="J369" s="236"/>
      <c r="K369" s="3"/>
      <c r="L369" s="114"/>
      <c r="M369" s="114">
        <f t="shared" si="71"/>
        <v>0</v>
      </c>
    </row>
    <row r="370" spans="1:14" s="152" customFormat="1" ht="25.5">
      <c r="A370" s="167">
        <v>365</v>
      </c>
      <c r="B370" s="174"/>
      <c r="C370" s="174"/>
      <c r="D370" s="177" t="s">
        <v>640</v>
      </c>
      <c r="E370" s="3"/>
      <c r="F370" s="3">
        <v>50700</v>
      </c>
      <c r="G370" s="3">
        <v>50700</v>
      </c>
      <c r="H370" s="4"/>
      <c r="I370" s="243"/>
      <c r="J370" s="236"/>
      <c r="K370" s="3"/>
      <c r="L370" s="114">
        <f t="shared" si="70"/>
        <v>0</v>
      </c>
      <c r="M370" s="114">
        <f t="shared" si="71"/>
        <v>0</v>
      </c>
      <c r="N370" s="151"/>
    </row>
    <row r="371" spans="1:14" s="152" customFormat="1" ht="38.25">
      <c r="A371" s="168">
        <v>366</v>
      </c>
      <c r="B371" s="174"/>
      <c r="C371" s="174"/>
      <c r="D371" s="177" t="s">
        <v>641</v>
      </c>
      <c r="E371" s="3">
        <v>21800</v>
      </c>
      <c r="F371" s="3">
        <v>31000</v>
      </c>
      <c r="G371" s="3"/>
      <c r="H371" s="4"/>
      <c r="I371" s="243">
        <v>4235</v>
      </c>
      <c r="J371" s="236"/>
      <c r="K371" s="3"/>
      <c r="L371" s="114">
        <f t="shared" si="70"/>
        <v>0.13661290322580646</v>
      </c>
      <c r="M371" s="114">
        <f t="shared" si="71"/>
        <v>1.1218667179795523E-05</v>
      </c>
      <c r="N371" s="151"/>
    </row>
    <row r="372" spans="1:14" s="152" customFormat="1" ht="38.25">
      <c r="A372" s="167">
        <v>367</v>
      </c>
      <c r="B372" s="174"/>
      <c r="C372" s="174"/>
      <c r="D372" s="177" t="s">
        <v>642</v>
      </c>
      <c r="E372" s="3"/>
      <c r="F372" s="3">
        <v>24150</v>
      </c>
      <c r="G372" s="3">
        <v>24150</v>
      </c>
      <c r="H372" s="4"/>
      <c r="I372" s="243">
        <v>18381</v>
      </c>
      <c r="J372" s="236">
        <v>18381</v>
      </c>
      <c r="K372" s="3"/>
      <c r="L372" s="114">
        <f t="shared" si="70"/>
        <v>0.7611180124223602</v>
      </c>
      <c r="M372" s="114">
        <f t="shared" si="71"/>
        <v>4.869192949983979E-05</v>
      </c>
      <c r="N372" s="151"/>
    </row>
    <row r="373" spans="1:14" s="152" customFormat="1" ht="12.75">
      <c r="A373" s="168">
        <v>368</v>
      </c>
      <c r="B373" s="174"/>
      <c r="C373" s="174"/>
      <c r="D373" s="177" t="s">
        <v>643</v>
      </c>
      <c r="E373" s="3">
        <v>60000</v>
      </c>
      <c r="F373" s="3">
        <v>14500</v>
      </c>
      <c r="G373" s="3">
        <v>14500</v>
      </c>
      <c r="H373" s="4"/>
      <c r="I373" s="243">
        <v>9760</v>
      </c>
      <c r="J373" s="236">
        <v>9760</v>
      </c>
      <c r="K373" s="3"/>
      <c r="L373" s="114">
        <f t="shared" si="70"/>
        <v>0.6731034482758621</v>
      </c>
      <c r="M373" s="114">
        <f t="shared" si="71"/>
        <v>2.5854590714239507E-05</v>
      </c>
      <c r="N373" s="151"/>
    </row>
    <row r="374" spans="1:14" s="152" customFormat="1" ht="25.5">
      <c r="A374" s="167">
        <v>369</v>
      </c>
      <c r="B374" s="174"/>
      <c r="C374" s="174"/>
      <c r="D374" s="177" t="s">
        <v>245</v>
      </c>
      <c r="E374" s="3">
        <v>12000</v>
      </c>
      <c r="F374" s="3"/>
      <c r="G374" s="3"/>
      <c r="H374" s="4"/>
      <c r="I374" s="243"/>
      <c r="J374" s="236"/>
      <c r="K374" s="3"/>
      <c r="L374" s="114"/>
      <c r="M374" s="114">
        <f t="shared" si="71"/>
        <v>0</v>
      </c>
      <c r="N374" s="151"/>
    </row>
    <row r="375" spans="1:14" s="152" customFormat="1" ht="12.75">
      <c r="A375" s="168">
        <v>370</v>
      </c>
      <c r="B375" s="174"/>
      <c r="C375" s="174"/>
      <c r="D375" s="177" t="s">
        <v>46</v>
      </c>
      <c r="E375" s="3"/>
      <c r="F375" s="3">
        <v>131100</v>
      </c>
      <c r="G375" s="3">
        <v>131100</v>
      </c>
      <c r="H375" s="4"/>
      <c r="I375" s="243">
        <v>130836</v>
      </c>
      <c r="J375" s="236">
        <v>130836</v>
      </c>
      <c r="K375" s="3"/>
      <c r="L375" s="114">
        <f t="shared" si="70"/>
        <v>0.9979862700228833</v>
      </c>
      <c r="M375" s="114">
        <f t="shared" si="71"/>
        <v>0.00034658926543936885</v>
      </c>
      <c r="N375" s="151"/>
    </row>
    <row r="376" spans="1:14" s="152" customFormat="1" ht="25.5">
      <c r="A376" s="167">
        <v>371</v>
      </c>
      <c r="B376" s="174"/>
      <c r="C376" s="174"/>
      <c r="D376" s="177" t="s">
        <v>644</v>
      </c>
      <c r="E376" s="3"/>
      <c r="F376" s="3">
        <v>177922</v>
      </c>
      <c r="G376" s="3">
        <v>177922</v>
      </c>
      <c r="H376" s="4"/>
      <c r="I376" s="243">
        <v>177922</v>
      </c>
      <c r="J376" s="236">
        <v>177922</v>
      </c>
      <c r="K376" s="3"/>
      <c r="L376" s="114">
        <f t="shared" si="70"/>
        <v>1</v>
      </c>
      <c r="M376" s="114">
        <f t="shared" si="71"/>
        <v>0.00047132177141997144</v>
      </c>
      <c r="N376" s="151"/>
    </row>
    <row r="377" spans="1:14" s="152" customFormat="1" ht="76.5">
      <c r="A377" s="168">
        <v>372</v>
      </c>
      <c r="B377" s="174"/>
      <c r="C377" s="174"/>
      <c r="D377" s="177" t="s">
        <v>645</v>
      </c>
      <c r="E377" s="3"/>
      <c r="F377" s="3">
        <v>600</v>
      </c>
      <c r="G377" s="3">
        <v>600</v>
      </c>
      <c r="H377" s="4"/>
      <c r="I377" s="243">
        <v>600</v>
      </c>
      <c r="J377" s="236">
        <v>600</v>
      </c>
      <c r="K377" s="3"/>
      <c r="L377" s="114">
        <f t="shared" si="70"/>
        <v>1</v>
      </c>
      <c r="M377" s="114">
        <f t="shared" si="71"/>
        <v>1.589421560301609E-06</v>
      </c>
      <c r="N377" s="151"/>
    </row>
    <row r="378" spans="1:14" s="152" customFormat="1" ht="63.75">
      <c r="A378" s="167">
        <v>373</v>
      </c>
      <c r="B378" s="174"/>
      <c r="C378" s="174"/>
      <c r="D378" s="177" t="s">
        <v>646</v>
      </c>
      <c r="E378" s="3"/>
      <c r="F378" s="3">
        <v>9800</v>
      </c>
      <c r="G378" s="3">
        <v>9800</v>
      </c>
      <c r="H378" s="4">
        <v>400</v>
      </c>
      <c r="I378" s="243">
        <v>8020</v>
      </c>
      <c r="J378" s="236">
        <v>8020</v>
      </c>
      <c r="K378" s="3">
        <v>20</v>
      </c>
      <c r="L378" s="114">
        <f t="shared" si="70"/>
        <v>0.8183673469387756</v>
      </c>
      <c r="M378" s="114">
        <f t="shared" si="71"/>
        <v>2.124526818936484E-05</v>
      </c>
      <c r="N378" s="151"/>
    </row>
    <row r="379" spans="1:14" s="152" customFormat="1" ht="51">
      <c r="A379" s="168">
        <v>374</v>
      </c>
      <c r="B379" s="174"/>
      <c r="C379" s="174"/>
      <c r="D379" s="177" t="s">
        <v>647</v>
      </c>
      <c r="E379" s="3"/>
      <c r="F379" s="3">
        <v>27360</v>
      </c>
      <c r="G379" s="3">
        <v>27360</v>
      </c>
      <c r="H379" s="4"/>
      <c r="I379" s="243">
        <v>3600</v>
      </c>
      <c r="J379" s="236">
        <v>3600</v>
      </c>
      <c r="K379" s="3"/>
      <c r="L379" s="114">
        <f t="shared" si="70"/>
        <v>0.13157894736842105</v>
      </c>
      <c r="M379" s="114">
        <f t="shared" si="71"/>
        <v>9.536529361809654E-06</v>
      </c>
      <c r="N379" s="151"/>
    </row>
    <row r="380" spans="1:14" s="152" customFormat="1" ht="19.5" customHeight="1">
      <c r="A380" s="169">
        <v>375</v>
      </c>
      <c r="B380" s="173">
        <v>803</v>
      </c>
      <c r="C380" s="173"/>
      <c r="D380" s="144" t="s">
        <v>338</v>
      </c>
      <c r="E380" s="144">
        <f aca="true" t="shared" si="79" ref="E380:K381">E381</f>
        <v>0</v>
      </c>
      <c r="F380" s="144">
        <f t="shared" si="79"/>
        <v>4368</v>
      </c>
      <c r="G380" s="144">
        <f t="shared" si="79"/>
        <v>4368</v>
      </c>
      <c r="H380" s="229">
        <f t="shared" si="79"/>
        <v>0</v>
      </c>
      <c r="I380" s="239">
        <f t="shared" si="79"/>
        <v>4368</v>
      </c>
      <c r="J380" s="233">
        <f t="shared" si="79"/>
        <v>4368</v>
      </c>
      <c r="K380" s="144">
        <f t="shared" si="79"/>
        <v>0</v>
      </c>
      <c r="L380" s="119">
        <f aca="true" t="shared" si="80" ref="L380:L400">I380/F380</f>
        <v>1</v>
      </c>
      <c r="M380" s="222">
        <f aca="true" t="shared" si="81" ref="M380:M400">I380/$I$676</f>
        <v>1.1570988958995712E-05</v>
      </c>
      <c r="N380" s="220"/>
    </row>
    <row r="381" spans="1:13" s="151" customFormat="1" ht="12.75">
      <c r="A381" s="168">
        <v>376</v>
      </c>
      <c r="B381" s="174"/>
      <c r="C381" s="174">
        <v>80309</v>
      </c>
      <c r="D381" s="176" t="s">
        <v>648</v>
      </c>
      <c r="E381" s="171">
        <f t="shared" si="79"/>
        <v>0</v>
      </c>
      <c r="F381" s="171">
        <f t="shared" si="79"/>
        <v>4368</v>
      </c>
      <c r="G381" s="171">
        <f t="shared" si="79"/>
        <v>4368</v>
      </c>
      <c r="H381" s="230">
        <f t="shared" si="79"/>
        <v>0</v>
      </c>
      <c r="I381" s="240">
        <f t="shared" si="79"/>
        <v>4368</v>
      </c>
      <c r="J381" s="234">
        <f t="shared" si="79"/>
        <v>4368</v>
      </c>
      <c r="K381" s="171">
        <f t="shared" si="79"/>
        <v>0</v>
      </c>
      <c r="L381" s="223">
        <f t="shared" si="80"/>
        <v>1</v>
      </c>
      <c r="M381" s="223">
        <f t="shared" si="81"/>
        <v>1.1570988958995712E-05</v>
      </c>
    </row>
    <row r="382" spans="1:13" s="151" customFormat="1" ht="38.25">
      <c r="A382" s="167">
        <v>377</v>
      </c>
      <c r="B382" s="174"/>
      <c r="C382" s="174"/>
      <c r="D382" s="177" t="s">
        <v>649</v>
      </c>
      <c r="E382" s="63"/>
      <c r="F382" s="63">
        <v>4368</v>
      </c>
      <c r="G382" s="63">
        <v>4368</v>
      </c>
      <c r="H382" s="76"/>
      <c r="I382" s="241">
        <v>4368</v>
      </c>
      <c r="J382" s="235">
        <v>4368</v>
      </c>
      <c r="K382" s="63"/>
      <c r="L382" s="114">
        <f t="shared" si="80"/>
        <v>1</v>
      </c>
      <c r="M382" s="114">
        <f t="shared" si="81"/>
        <v>1.1570988958995712E-05</v>
      </c>
    </row>
    <row r="383" spans="1:14" s="151" customFormat="1" ht="19.5" customHeight="1">
      <c r="A383" s="170">
        <v>378</v>
      </c>
      <c r="B383" s="173">
        <v>851</v>
      </c>
      <c r="C383" s="173"/>
      <c r="D383" s="144" t="s">
        <v>453</v>
      </c>
      <c r="E383" s="144">
        <f aca="true" t="shared" si="82" ref="E383:K383">E384+E389+E391+E400+E402+E404+E407</f>
        <v>6126300</v>
      </c>
      <c r="F383" s="144">
        <f t="shared" si="82"/>
        <v>6247482</v>
      </c>
      <c r="G383" s="144">
        <f>G384+G389+G391+G400+G402+G404+G407</f>
        <v>6010285</v>
      </c>
      <c r="H383" s="229">
        <f t="shared" si="82"/>
        <v>132920</v>
      </c>
      <c r="I383" s="239">
        <f t="shared" si="82"/>
        <v>5372276</v>
      </c>
      <c r="J383" s="233">
        <f t="shared" si="82"/>
        <v>5167956</v>
      </c>
      <c r="K383" s="144">
        <f t="shared" si="82"/>
        <v>125411</v>
      </c>
      <c r="L383" s="119">
        <f t="shared" si="80"/>
        <v>0.8599106007828434</v>
      </c>
      <c r="M383" s="222">
        <f t="shared" si="81"/>
        <v>0.014231352170484811</v>
      </c>
      <c r="N383" s="220"/>
    </row>
    <row r="384" spans="1:13" s="151" customFormat="1" ht="12.75">
      <c r="A384" s="167">
        <v>379</v>
      </c>
      <c r="B384" s="174"/>
      <c r="C384" s="174">
        <v>85121</v>
      </c>
      <c r="D384" s="176" t="s">
        <v>153</v>
      </c>
      <c r="E384" s="171">
        <f aca="true" t="shared" si="83" ref="E384:K384">SUM(E385:E388)</f>
        <v>270000</v>
      </c>
      <c r="F384" s="171">
        <f t="shared" si="83"/>
        <v>363597</v>
      </c>
      <c r="G384" s="171">
        <f>SUM(G385:G388)</f>
        <v>126400</v>
      </c>
      <c r="H384" s="230">
        <f t="shared" si="83"/>
        <v>0</v>
      </c>
      <c r="I384" s="240">
        <f t="shared" si="83"/>
        <v>330717</v>
      </c>
      <c r="J384" s="234">
        <f t="shared" si="83"/>
        <v>126397</v>
      </c>
      <c r="K384" s="171">
        <f t="shared" si="83"/>
        <v>0</v>
      </c>
      <c r="L384" s="223">
        <f t="shared" si="80"/>
        <v>0.9095702109753381</v>
      </c>
      <c r="M384" s="223">
        <f t="shared" si="81"/>
        <v>0.0008760812169304453</v>
      </c>
    </row>
    <row r="385" spans="1:13" s="151" customFormat="1" ht="25.5">
      <c r="A385" s="168">
        <v>380</v>
      </c>
      <c r="B385" s="174"/>
      <c r="C385" s="174"/>
      <c r="D385" s="177" t="s">
        <v>650</v>
      </c>
      <c r="E385" s="63">
        <v>130000</v>
      </c>
      <c r="F385" s="63">
        <v>114156</v>
      </c>
      <c r="G385" s="63"/>
      <c r="H385" s="76"/>
      <c r="I385" s="241">
        <v>114014</v>
      </c>
      <c r="J385" s="235"/>
      <c r="K385" s="63"/>
      <c r="L385" s="114">
        <f t="shared" si="80"/>
        <v>0.9987560881600617</v>
      </c>
      <c r="M385" s="114">
        <f t="shared" si="81"/>
        <v>0.0003020271829603794</v>
      </c>
    </row>
    <row r="386" spans="1:13" s="151" customFormat="1" ht="25.5">
      <c r="A386" s="167">
        <v>381</v>
      </c>
      <c r="B386" s="174"/>
      <c r="C386" s="174"/>
      <c r="D386" s="177" t="s">
        <v>651</v>
      </c>
      <c r="E386" s="63"/>
      <c r="F386" s="63">
        <v>103041</v>
      </c>
      <c r="G386" s="63"/>
      <c r="H386" s="76"/>
      <c r="I386" s="241">
        <v>90306</v>
      </c>
      <c r="J386" s="235"/>
      <c r="K386" s="63"/>
      <c r="L386" s="114">
        <f t="shared" si="80"/>
        <v>0.8764084199493406</v>
      </c>
      <c r="M386" s="114">
        <f t="shared" si="81"/>
        <v>0.00023922383904099515</v>
      </c>
    </row>
    <row r="387" spans="1:13" s="151" customFormat="1" ht="12.75">
      <c r="A387" s="168">
        <v>382</v>
      </c>
      <c r="B387" s="174"/>
      <c r="C387" s="174"/>
      <c r="D387" s="177" t="s">
        <v>652</v>
      </c>
      <c r="E387" s="63">
        <v>140000</v>
      </c>
      <c r="F387" s="63">
        <v>126400</v>
      </c>
      <c r="G387" s="63">
        <v>126400</v>
      </c>
      <c r="H387" s="76"/>
      <c r="I387" s="241">
        <v>126397</v>
      </c>
      <c r="J387" s="235">
        <v>126397</v>
      </c>
      <c r="K387" s="63"/>
      <c r="L387" s="114">
        <f t="shared" si="80"/>
        <v>0.9999762658227848</v>
      </c>
      <c r="M387" s="114">
        <f t="shared" si="81"/>
        <v>0.00033483019492907076</v>
      </c>
    </row>
    <row r="388" spans="1:13" s="151" customFormat="1" ht="25.5">
      <c r="A388" s="167">
        <v>383</v>
      </c>
      <c r="B388" s="174"/>
      <c r="C388" s="174"/>
      <c r="D388" s="177" t="s">
        <v>653</v>
      </c>
      <c r="E388" s="63"/>
      <c r="F388" s="63">
        <v>20000</v>
      </c>
      <c r="G388" s="63"/>
      <c r="H388" s="76"/>
      <c r="I388" s="241"/>
      <c r="J388" s="235"/>
      <c r="K388" s="63"/>
      <c r="L388" s="114">
        <f t="shared" si="80"/>
        <v>0</v>
      </c>
      <c r="M388" s="114">
        <f t="shared" si="81"/>
        <v>0</v>
      </c>
    </row>
    <row r="389" spans="1:13" s="151" customFormat="1" ht="12.75">
      <c r="A389" s="168">
        <v>384</v>
      </c>
      <c r="B389" s="174"/>
      <c r="C389" s="174">
        <v>85141</v>
      </c>
      <c r="D389" s="176" t="s">
        <v>316</v>
      </c>
      <c r="E389" s="171">
        <f aca="true" t="shared" si="84" ref="E389:K389">SUM(E390:E390)</f>
        <v>0</v>
      </c>
      <c r="F389" s="171">
        <f t="shared" si="84"/>
        <v>25000</v>
      </c>
      <c r="G389" s="171">
        <f t="shared" si="84"/>
        <v>25000</v>
      </c>
      <c r="H389" s="230">
        <f t="shared" si="84"/>
        <v>0</v>
      </c>
      <c r="I389" s="240">
        <f t="shared" si="84"/>
        <v>24959</v>
      </c>
      <c r="J389" s="234">
        <f t="shared" si="84"/>
        <v>24959</v>
      </c>
      <c r="K389" s="171">
        <f t="shared" si="84"/>
        <v>0</v>
      </c>
      <c r="L389" s="223">
        <f t="shared" si="80"/>
        <v>0.99836</v>
      </c>
      <c r="M389" s="223">
        <f t="shared" si="81"/>
        <v>6.61172878726131E-05</v>
      </c>
    </row>
    <row r="390" spans="1:13" s="151" customFormat="1" ht="38.25">
      <c r="A390" s="167">
        <v>385</v>
      </c>
      <c r="B390" s="174"/>
      <c r="C390" s="174"/>
      <c r="D390" s="177" t="s">
        <v>530</v>
      </c>
      <c r="E390" s="63"/>
      <c r="F390" s="63">
        <v>25000</v>
      </c>
      <c r="G390" s="63">
        <v>25000</v>
      </c>
      <c r="H390" s="76"/>
      <c r="I390" s="241">
        <v>24959</v>
      </c>
      <c r="J390" s="235">
        <v>24959</v>
      </c>
      <c r="K390" s="63"/>
      <c r="L390" s="114">
        <f t="shared" si="80"/>
        <v>0.99836</v>
      </c>
      <c r="M390" s="114">
        <f t="shared" si="81"/>
        <v>6.61172878726131E-05</v>
      </c>
    </row>
    <row r="391" spans="1:13" s="151" customFormat="1" ht="12.75">
      <c r="A391" s="168">
        <v>386</v>
      </c>
      <c r="B391" s="174"/>
      <c r="C391" s="174">
        <v>85149</v>
      </c>
      <c r="D391" s="176" t="s">
        <v>317</v>
      </c>
      <c r="E391" s="171">
        <f aca="true" t="shared" si="85" ref="E391:K391">SUM(E392:E399)</f>
        <v>458000</v>
      </c>
      <c r="F391" s="171">
        <f t="shared" si="85"/>
        <v>458000</v>
      </c>
      <c r="G391" s="171">
        <f>SUM(G392:G399)</f>
        <v>458000</v>
      </c>
      <c r="H391" s="230">
        <f t="shared" si="85"/>
        <v>0</v>
      </c>
      <c r="I391" s="240">
        <f t="shared" si="85"/>
        <v>437458</v>
      </c>
      <c r="J391" s="234">
        <f t="shared" si="85"/>
        <v>437458</v>
      </c>
      <c r="K391" s="171">
        <f t="shared" si="85"/>
        <v>0</v>
      </c>
      <c r="L391" s="223">
        <f t="shared" si="80"/>
        <v>0.9551484716157205</v>
      </c>
      <c r="M391" s="223">
        <f t="shared" si="81"/>
        <v>0.0011588419615440354</v>
      </c>
    </row>
    <row r="392" spans="1:13" s="151" customFormat="1" ht="38.25">
      <c r="A392" s="167">
        <v>387</v>
      </c>
      <c r="B392" s="174"/>
      <c r="C392" s="174"/>
      <c r="D392" s="177" t="s">
        <v>654</v>
      </c>
      <c r="E392" s="63">
        <v>350000</v>
      </c>
      <c r="F392" s="63">
        <v>350000</v>
      </c>
      <c r="G392" s="63">
        <v>350000</v>
      </c>
      <c r="H392" s="76"/>
      <c r="I392" s="241">
        <v>349959</v>
      </c>
      <c r="J392" s="235">
        <v>349959</v>
      </c>
      <c r="K392" s="63"/>
      <c r="L392" s="114">
        <f t="shared" si="80"/>
        <v>0.9998828571428572</v>
      </c>
      <c r="M392" s="114">
        <f t="shared" si="81"/>
        <v>0.000927053966369318</v>
      </c>
    </row>
    <row r="393" spans="1:13" s="151" customFormat="1" ht="12.75">
      <c r="A393" s="168">
        <v>388</v>
      </c>
      <c r="B393" s="174"/>
      <c r="C393" s="174"/>
      <c r="D393" s="177" t="s">
        <v>391</v>
      </c>
      <c r="E393" s="63">
        <v>30000</v>
      </c>
      <c r="F393" s="63">
        <v>52817</v>
      </c>
      <c r="G393" s="63">
        <v>52817</v>
      </c>
      <c r="H393" s="76"/>
      <c r="I393" s="241">
        <v>35316</v>
      </c>
      <c r="J393" s="235">
        <v>35316</v>
      </c>
      <c r="K393" s="63"/>
      <c r="L393" s="114">
        <f t="shared" si="80"/>
        <v>0.6686483518564099</v>
      </c>
      <c r="M393" s="114">
        <f t="shared" si="81"/>
        <v>9.35533530393527E-05</v>
      </c>
    </row>
    <row r="394" spans="1:13" s="151" customFormat="1" ht="38.25">
      <c r="A394" s="167">
        <v>389</v>
      </c>
      <c r="B394" s="174"/>
      <c r="C394" s="174"/>
      <c r="D394" s="177" t="s">
        <v>392</v>
      </c>
      <c r="E394" s="63">
        <v>25000</v>
      </c>
      <c r="F394" s="63">
        <v>11683</v>
      </c>
      <c r="G394" s="63">
        <v>11683</v>
      </c>
      <c r="H394" s="76"/>
      <c r="I394" s="241">
        <v>11683</v>
      </c>
      <c r="J394" s="235">
        <v>11683</v>
      </c>
      <c r="K394" s="63"/>
      <c r="L394" s="114">
        <f t="shared" si="80"/>
        <v>1</v>
      </c>
      <c r="M394" s="114">
        <f t="shared" si="81"/>
        <v>3.094868681500616E-05</v>
      </c>
    </row>
    <row r="395" spans="1:13" s="151" customFormat="1" ht="25.5">
      <c r="A395" s="168">
        <v>390</v>
      </c>
      <c r="B395" s="174"/>
      <c r="C395" s="174"/>
      <c r="D395" s="177" t="s">
        <v>655</v>
      </c>
      <c r="E395" s="63">
        <v>50000</v>
      </c>
      <c r="F395" s="63">
        <v>20000</v>
      </c>
      <c r="G395" s="63">
        <v>20000</v>
      </c>
      <c r="H395" s="76"/>
      <c r="I395" s="241">
        <v>20000</v>
      </c>
      <c r="J395" s="235">
        <v>20000</v>
      </c>
      <c r="K395" s="63"/>
      <c r="L395" s="114">
        <f t="shared" si="80"/>
        <v>1</v>
      </c>
      <c r="M395" s="114">
        <f t="shared" si="81"/>
        <v>5.29807186767203E-05</v>
      </c>
    </row>
    <row r="396" spans="1:13" s="151" customFormat="1" ht="25.5">
      <c r="A396" s="167">
        <v>391</v>
      </c>
      <c r="B396" s="174"/>
      <c r="C396" s="174"/>
      <c r="D396" s="177" t="s">
        <v>656</v>
      </c>
      <c r="E396" s="63"/>
      <c r="F396" s="63">
        <v>8541</v>
      </c>
      <c r="G396" s="63">
        <v>8541</v>
      </c>
      <c r="H396" s="76"/>
      <c r="I396" s="241">
        <v>8541</v>
      </c>
      <c r="J396" s="235">
        <v>8541</v>
      </c>
      <c r="K396" s="63"/>
      <c r="L396" s="114">
        <f t="shared" si="80"/>
        <v>1</v>
      </c>
      <c r="M396" s="114">
        <f t="shared" si="81"/>
        <v>2.2625415910893403E-05</v>
      </c>
    </row>
    <row r="397" spans="1:13" s="151" customFormat="1" ht="25.5">
      <c r="A397" s="168">
        <v>392</v>
      </c>
      <c r="B397" s="174"/>
      <c r="C397" s="174"/>
      <c r="D397" s="177" t="s">
        <v>657</v>
      </c>
      <c r="E397" s="63"/>
      <c r="F397" s="63">
        <v>1709</v>
      </c>
      <c r="G397" s="63">
        <v>1709</v>
      </c>
      <c r="H397" s="76"/>
      <c r="I397" s="241">
        <v>1709</v>
      </c>
      <c r="J397" s="235">
        <v>1709</v>
      </c>
      <c r="K397" s="63"/>
      <c r="L397" s="114">
        <f t="shared" si="80"/>
        <v>1</v>
      </c>
      <c r="M397" s="114">
        <f t="shared" si="81"/>
        <v>4.527202410925749E-06</v>
      </c>
    </row>
    <row r="398" spans="1:13" s="151" customFormat="1" ht="25.5">
      <c r="A398" s="167">
        <v>393</v>
      </c>
      <c r="B398" s="174"/>
      <c r="C398" s="174"/>
      <c r="D398" s="177" t="s">
        <v>658</v>
      </c>
      <c r="E398" s="63"/>
      <c r="F398" s="63">
        <v>10250</v>
      </c>
      <c r="G398" s="63">
        <v>10250</v>
      </c>
      <c r="H398" s="76"/>
      <c r="I398" s="241">
        <v>10250</v>
      </c>
      <c r="J398" s="235">
        <v>10250</v>
      </c>
      <c r="K398" s="63"/>
      <c r="L398" s="114">
        <f t="shared" si="80"/>
        <v>1</v>
      </c>
      <c r="M398" s="114">
        <f t="shared" si="81"/>
        <v>2.7152618321819154E-05</v>
      </c>
    </row>
    <row r="399" spans="1:13" s="151" customFormat="1" ht="25.5">
      <c r="A399" s="168">
        <v>394</v>
      </c>
      <c r="B399" s="174"/>
      <c r="C399" s="174"/>
      <c r="D399" s="177" t="s">
        <v>659</v>
      </c>
      <c r="E399" s="63">
        <v>3000</v>
      </c>
      <c r="F399" s="63">
        <v>3000</v>
      </c>
      <c r="G399" s="63">
        <v>3000</v>
      </c>
      <c r="H399" s="76"/>
      <c r="I399" s="241"/>
      <c r="J399" s="235"/>
      <c r="K399" s="63"/>
      <c r="L399" s="114">
        <f t="shared" si="80"/>
        <v>0</v>
      </c>
      <c r="M399" s="114">
        <f t="shared" si="81"/>
        <v>0</v>
      </c>
    </row>
    <row r="400" spans="1:13" s="151" customFormat="1" ht="12.75">
      <c r="A400" s="167">
        <v>395</v>
      </c>
      <c r="B400" s="174"/>
      <c r="C400" s="174">
        <v>85153</v>
      </c>
      <c r="D400" s="176" t="s">
        <v>660</v>
      </c>
      <c r="E400" s="171">
        <f aca="true" t="shared" si="86" ref="E400:K400">SUM(E401:E401)</f>
        <v>60000</v>
      </c>
      <c r="F400" s="171">
        <f t="shared" si="86"/>
        <v>60000</v>
      </c>
      <c r="G400" s="171">
        <f t="shared" si="86"/>
        <v>60000</v>
      </c>
      <c r="H400" s="230">
        <f t="shared" si="86"/>
        <v>0</v>
      </c>
      <c r="I400" s="240">
        <f t="shared" si="86"/>
        <v>49730</v>
      </c>
      <c r="J400" s="234">
        <f t="shared" si="86"/>
        <v>49730</v>
      </c>
      <c r="K400" s="171">
        <f t="shared" si="86"/>
        <v>0</v>
      </c>
      <c r="L400" s="223">
        <f t="shared" si="80"/>
        <v>0.8288333333333333</v>
      </c>
      <c r="M400" s="223">
        <f t="shared" si="81"/>
        <v>0.00013173655698966503</v>
      </c>
    </row>
    <row r="401" spans="1:13" s="151" customFormat="1" ht="12.75">
      <c r="A401" s="168">
        <v>396</v>
      </c>
      <c r="B401" s="146"/>
      <c r="C401" s="146"/>
      <c r="D401" s="177" t="s">
        <v>46</v>
      </c>
      <c r="E401" s="63">
        <v>60000</v>
      </c>
      <c r="F401" s="63">
        <v>60000</v>
      </c>
      <c r="G401" s="63">
        <v>60000</v>
      </c>
      <c r="H401" s="76"/>
      <c r="I401" s="241">
        <v>49730</v>
      </c>
      <c r="J401" s="235">
        <v>49730</v>
      </c>
      <c r="K401" s="63"/>
      <c r="L401" s="114">
        <f aca="true" t="shared" si="87" ref="L401:L465">I401/F401</f>
        <v>0.8288333333333333</v>
      </c>
      <c r="M401" s="114">
        <f aca="true" t="shared" si="88" ref="M401:M465">I401/$I$676</f>
        <v>0.00013173655698966503</v>
      </c>
    </row>
    <row r="402" spans="1:13" s="151" customFormat="1" ht="12.75">
      <c r="A402" s="167">
        <v>397</v>
      </c>
      <c r="B402" s="174"/>
      <c r="C402" s="174">
        <v>85154</v>
      </c>
      <c r="D402" s="176" t="s">
        <v>154</v>
      </c>
      <c r="E402" s="171">
        <f aca="true" t="shared" si="89" ref="E402:K402">SUM(E403:E403)</f>
        <v>2253300</v>
      </c>
      <c r="F402" s="171">
        <f t="shared" si="89"/>
        <v>2670135</v>
      </c>
      <c r="G402" s="171">
        <f t="shared" si="89"/>
        <v>2670135</v>
      </c>
      <c r="H402" s="230">
        <f t="shared" si="89"/>
        <v>132920</v>
      </c>
      <c r="I402" s="240">
        <f t="shared" si="89"/>
        <v>2265821</v>
      </c>
      <c r="J402" s="234">
        <f t="shared" si="89"/>
        <v>2265821</v>
      </c>
      <c r="K402" s="171">
        <f t="shared" si="89"/>
        <v>125411</v>
      </c>
      <c r="L402" s="223">
        <f t="shared" si="87"/>
        <v>0.8485791916888097</v>
      </c>
      <c r="M402" s="223">
        <f t="shared" si="88"/>
        <v>0.0060022412486402535</v>
      </c>
    </row>
    <row r="403" spans="1:13" s="151" customFormat="1" ht="38.25">
      <c r="A403" s="168">
        <v>398</v>
      </c>
      <c r="B403" s="146"/>
      <c r="C403" s="146"/>
      <c r="D403" s="177" t="s">
        <v>393</v>
      </c>
      <c r="E403" s="63">
        <v>2253300</v>
      </c>
      <c r="F403" s="63">
        <v>2670135</v>
      </c>
      <c r="G403" s="63">
        <v>2670135</v>
      </c>
      <c r="H403" s="76">
        <v>132920</v>
      </c>
      <c r="I403" s="241">
        <v>2265821</v>
      </c>
      <c r="J403" s="235">
        <v>2265821</v>
      </c>
      <c r="K403" s="63">
        <v>125411</v>
      </c>
      <c r="L403" s="114">
        <f t="shared" si="87"/>
        <v>0.8485791916888097</v>
      </c>
      <c r="M403" s="114">
        <f t="shared" si="88"/>
        <v>0.0060022412486402535</v>
      </c>
    </row>
    <row r="404" spans="1:13" s="151" customFormat="1" ht="38.25">
      <c r="A404" s="167">
        <v>399</v>
      </c>
      <c r="B404" s="146"/>
      <c r="C404" s="174">
        <v>85156</v>
      </c>
      <c r="D404" s="176" t="s">
        <v>155</v>
      </c>
      <c r="E404" s="171">
        <f aca="true" t="shared" si="90" ref="E404:K404">E405+E406</f>
        <v>2625000</v>
      </c>
      <c r="F404" s="171">
        <f t="shared" si="90"/>
        <v>2209000</v>
      </c>
      <c r="G404" s="171">
        <f>G405+G406</f>
        <v>2209000</v>
      </c>
      <c r="H404" s="230">
        <f t="shared" si="90"/>
        <v>0</v>
      </c>
      <c r="I404" s="240">
        <f t="shared" si="90"/>
        <v>2202279</v>
      </c>
      <c r="J404" s="234">
        <f t="shared" si="90"/>
        <v>2202279</v>
      </c>
      <c r="K404" s="171">
        <f t="shared" si="90"/>
        <v>0</v>
      </c>
      <c r="L404" s="223">
        <f t="shared" si="87"/>
        <v>0.9969574468085106</v>
      </c>
      <c r="M404" s="223">
        <f t="shared" si="88"/>
        <v>0.005833916207332445</v>
      </c>
    </row>
    <row r="405" spans="1:13" s="151" customFormat="1" ht="51">
      <c r="A405" s="168">
        <v>400</v>
      </c>
      <c r="B405" s="146"/>
      <c r="C405" s="146"/>
      <c r="D405" s="181" t="s">
        <v>661</v>
      </c>
      <c r="E405" s="63">
        <v>20000</v>
      </c>
      <c r="F405" s="63">
        <v>9000</v>
      </c>
      <c r="G405" s="63">
        <v>9000</v>
      </c>
      <c r="H405" s="76"/>
      <c r="I405" s="241">
        <v>8282</v>
      </c>
      <c r="J405" s="235">
        <v>8282</v>
      </c>
      <c r="K405" s="63"/>
      <c r="L405" s="114">
        <f t="shared" si="87"/>
        <v>0.9202222222222223</v>
      </c>
      <c r="M405" s="114">
        <f t="shared" si="88"/>
        <v>2.1939315604029877E-05</v>
      </c>
    </row>
    <row r="406" spans="1:13" s="151" customFormat="1" ht="51">
      <c r="A406" s="167">
        <v>401</v>
      </c>
      <c r="B406" s="146"/>
      <c r="C406" s="146"/>
      <c r="D406" s="181" t="s">
        <v>662</v>
      </c>
      <c r="E406" s="63">
        <v>2605000</v>
      </c>
      <c r="F406" s="63">
        <v>2200000</v>
      </c>
      <c r="G406" s="63">
        <v>2200000</v>
      </c>
      <c r="H406" s="76"/>
      <c r="I406" s="241">
        <v>2193997</v>
      </c>
      <c r="J406" s="235">
        <v>2193997</v>
      </c>
      <c r="K406" s="63"/>
      <c r="L406" s="114">
        <f t="shared" si="87"/>
        <v>0.9972713636363636</v>
      </c>
      <c r="M406" s="114">
        <f t="shared" si="88"/>
        <v>0.005811976891728415</v>
      </c>
    </row>
    <row r="407" spans="1:13" s="151" customFormat="1" ht="12.75">
      <c r="A407" s="168">
        <v>402</v>
      </c>
      <c r="B407" s="146"/>
      <c r="C407" s="174">
        <v>85195</v>
      </c>
      <c r="D407" s="176" t="s">
        <v>52</v>
      </c>
      <c r="E407" s="171">
        <f aca="true" t="shared" si="91" ref="E407:K407">SUM(E408:E410)</f>
        <v>460000</v>
      </c>
      <c r="F407" s="171">
        <f t="shared" si="91"/>
        <v>461750</v>
      </c>
      <c r="G407" s="171">
        <f>SUM(G408:G410)</f>
        <v>461750</v>
      </c>
      <c r="H407" s="230">
        <f t="shared" si="91"/>
        <v>0</v>
      </c>
      <c r="I407" s="240">
        <f t="shared" si="91"/>
        <v>61312</v>
      </c>
      <c r="J407" s="234">
        <f t="shared" si="91"/>
        <v>61312</v>
      </c>
      <c r="K407" s="171">
        <f t="shared" si="91"/>
        <v>0</v>
      </c>
      <c r="L407" s="223">
        <f t="shared" si="87"/>
        <v>0.13278180833784514</v>
      </c>
      <c r="M407" s="223">
        <f t="shared" si="88"/>
        <v>0.00016241769117535375</v>
      </c>
    </row>
    <row r="408" spans="1:13" s="151" customFormat="1" ht="25.5">
      <c r="A408" s="167">
        <v>403</v>
      </c>
      <c r="B408" s="146"/>
      <c r="C408" s="146"/>
      <c r="D408" s="181" t="s">
        <v>663</v>
      </c>
      <c r="E408" s="63">
        <v>400000</v>
      </c>
      <c r="F408" s="63">
        <v>400000</v>
      </c>
      <c r="G408" s="63">
        <v>400000</v>
      </c>
      <c r="H408" s="76"/>
      <c r="I408" s="241"/>
      <c r="J408" s="235"/>
      <c r="K408" s="63"/>
      <c r="L408" s="114">
        <f t="shared" si="87"/>
        <v>0</v>
      </c>
      <c r="M408" s="114">
        <f t="shared" si="88"/>
        <v>0</v>
      </c>
    </row>
    <row r="409" spans="1:13" s="151" customFormat="1" ht="38.25">
      <c r="A409" s="168">
        <v>404</v>
      </c>
      <c r="B409" s="146"/>
      <c r="C409" s="146"/>
      <c r="D409" s="177" t="s">
        <v>664</v>
      </c>
      <c r="E409" s="63">
        <v>60000</v>
      </c>
      <c r="F409" s="63">
        <v>60000</v>
      </c>
      <c r="G409" s="63">
        <v>60000</v>
      </c>
      <c r="H409" s="76"/>
      <c r="I409" s="241">
        <v>59563</v>
      </c>
      <c r="J409" s="235">
        <v>59563</v>
      </c>
      <c r="K409" s="63"/>
      <c r="L409" s="114">
        <f t="shared" si="87"/>
        <v>0.9927166666666667</v>
      </c>
      <c r="M409" s="114">
        <f t="shared" si="88"/>
        <v>0.00015778452732707456</v>
      </c>
    </row>
    <row r="410" spans="1:13" s="151" customFormat="1" ht="51">
      <c r="A410" s="167">
        <v>405</v>
      </c>
      <c r="B410" s="146"/>
      <c r="C410" s="146"/>
      <c r="D410" s="177" t="s">
        <v>540</v>
      </c>
      <c r="E410" s="63"/>
      <c r="F410" s="63">
        <v>1750</v>
      </c>
      <c r="G410" s="63">
        <v>1750</v>
      </c>
      <c r="H410" s="76"/>
      <c r="I410" s="241">
        <v>1749</v>
      </c>
      <c r="J410" s="235">
        <v>1749</v>
      </c>
      <c r="K410" s="63"/>
      <c r="L410" s="114">
        <f t="shared" si="87"/>
        <v>0.9994285714285714</v>
      </c>
      <c r="M410" s="114">
        <f t="shared" si="88"/>
        <v>4.63316384827919E-06</v>
      </c>
    </row>
    <row r="411" spans="1:14" s="151" customFormat="1" ht="19.5" customHeight="1">
      <c r="A411" s="170">
        <v>406</v>
      </c>
      <c r="B411" s="173">
        <v>852</v>
      </c>
      <c r="C411" s="173"/>
      <c r="D411" s="144" t="s">
        <v>318</v>
      </c>
      <c r="E411" s="144">
        <f aca="true" t="shared" si="92" ref="E411:K411">E412+E418+E428+E433+E435+E439+E441+E445+E447+E449+E458+E461+E463+E466+E468</f>
        <v>48266820</v>
      </c>
      <c r="F411" s="144">
        <f t="shared" si="92"/>
        <v>43665610</v>
      </c>
      <c r="G411" s="144">
        <f>G412+G418+G428+G433+G435+G439+G441+G445+G447+G449+G458+G461+G463+G466+G468</f>
        <v>42979169</v>
      </c>
      <c r="H411" s="229">
        <f t="shared" si="92"/>
        <v>9926795</v>
      </c>
      <c r="I411" s="239">
        <f t="shared" si="92"/>
        <v>40395845</v>
      </c>
      <c r="J411" s="233">
        <f t="shared" si="92"/>
        <v>40212336</v>
      </c>
      <c r="K411" s="144">
        <f t="shared" si="92"/>
        <v>9792465</v>
      </c>
      <c r="L411" s="119">
        <f t="shared" si="87"/>
        <v>0.9251180734678847</v>
      </c>
      <c r="M411" s="222">
        <f t="shared" si="88"/>
        <v>0.10701004498266992</v>
      </c>
      <c r="N411" s="220"/>
    </row>
    <row r="412" spans="1:13" s="151" customFormat="1" ht="12.75">
      <c r="A412" s="167">
        <v>407</v>
      </c>
      <c r="B412" s="174"/>
      <c r="C412" s="174">
        <v>85201</v>
      </c>
      <c r="D412" s="176" t="s">
        <v>156</v>
      </c>
      <c r="E412" s="171">
        <f aca="true" t="shared" si="93" ref="E412:K412">SUM(E413:E417)</f>
        <v>3964100</v>
      </c>
      <c r="F412" s="171">
        <f t="shared" si="93"/>
        <v>4240140</v>
      </c>
      <c r="G412" s="171">
        <f>SUM(G413:G417)</f>
        <v>4233540</v>
      </c>
      <c r="H412" s="230">
        <f t="shared" si="93"/>
        <v>2386540</v>
      </c>
      <c r="I412" s="240">
        <f t="shared" si="93"/>
        <v>3846791</v>
      </c>
      <c r="J412" s="234">
        <f t="shared" si="93"/>
        <v>3840191</v>
      </c>
      <c r="K412" s="171">
        <f t="shared" si="93"/>
        <v>2317440</v>
      </c>
      <c r="L412" s="223">
        <f t="shared" si="87"/>
        <v>0.9072320725259072</v>
      </c>
      <c r="M412" s="223">
        <f t="shared" si="88"/>
        <v>0.010190287588956978</v>
      </c>
    </row>
    <row r="413" spans="1:13" s="151" customFormat="1" ht="12.75">
      <c r="A413" s="168">
        <v>408</v>
      </c>
      <c r="B413" s="146"/>
      <c r="C413" s="146"/>
      <c r="D413" s="178" t="s">
        <v>665</v>
      </c>
      <c r="E413" s="63">
        <v>1012700</v>
      </c>
      <c r="F413" s="63">
        <v>1012700</v>
      </c>
      <c r="G413" s="63">
        <v>1012700</v>
      </c>
      <c r="H413" s="76">
        <v>775600</v>
      </c>
      <c r="I413" s="241">
        <v>985623</v>
      </c>
      <c r="J413" s="235">
        <v>985623</v>
      </c>
      <c r="K413" s="63">
        <v>756168</v>
      </c>
      <c r="L413" s="114">
        <f t="shared" si="87"/>
        <v>0.9732625654191764</v>
      </c>
      <c r="M413" s="114">
        <f t="shared" si="88"/>
        <v>0.0026109507442152544</v>
      </c>
    </row>
    <row r="414" spans="1:13" s="151" customFormat="1" ht="12.75">
      <c r="A414" s="167">
        <v>409</v>
      </c>
      <c r="B414" s="146"/>
      <c r="C414" s="146"/>
      <c r="D414" s="177" t="s">
        <v>666</v>
      </c>
      <c r="E414" s="63"/>
      <c r="F414" s="63">
        <v>6600</v>
      </c>
      <c r="G414" s="63"/>
      <c r="H414" s="76"/>
      <c r="I414" s="241">
        <v>6600</v>
      </c>
      <c r="J414" s="235"/>
      <c r="K414" s="63"/>
      <c r="L414" s="114">
        <f t="shared" si="87"/>
        <v>1</v>
      </c>
      <c r="M414" s="114">
        <f t="shared" si="88"/>
        <v>1.7483637163317698E-05</v>
      </c>
    </row>
    <row r="415" spans="1:13" s="151" customFormat="1" ht="12.75">
      <c r="A415" s="168">
        <v>410</v>
      </c>
      <c r="B415" s="146"/>
      <c r="C415" s="146"/>
      <c r="D415" s="178" t="s">
        <v>667</v>
      </c>
      <c r="E415" s="63">
        <v>2001400</v>
      </c>
      <c r="F415" s="63">
        <v>2070840</v>
      </c>
      <c r="G415" s="63">
        <v>2070840</v>
      </c>
      <c r="H415" s="76">
        <v>1610940</v>
      </c>
      <c r="I415" s="241">
        <v>2018347</v>
      </c>
      <c r="J415" s="235">
        <v>2018347</v>
      </c>
      <c r="K415" s="63">
        <v>1561272</v>
      </c>
      <c r="L415" s="114">
        <f t="shared" si="87"/>
        <v>0.9746513492109482</v>
      </c>
      <c r="M415" s="114">
        <f t="shared" si="88"/>
        <v>0.005346673729950119</v>
      </c>
    </row>
    <row r="416" spans="1:13" s="151" customFormat="1" ht="38.25">
      <c r="A416" s="167">
        <v>411</v>
      </c>
      <c r="B416" s="146"/>
      <c r="C416" s="146"/>
      <c r="D416" s="177" t="s">
        <v>668</v>
      </c>
      <c r="E416" s="63">
        <v>100000</v>
      </c>
      <c r="F416" s="63">
        <v>100000</v>
      </c>
      <c r="G416" s="63">
        <v>100000</v>
      </c>
      <c r="H416" s="76"/>
      <c r="I416" s="241">
        <v>99711</v>
      </c>
      <c r="J416" s="235">
        <v>99711</v>
      </c>
      <c r="K416" s="63"/>
      <c r="L416" s="114">
        <f t="shared" si="87"/>
        <v>0.99711</v>
      </c>
      <c r="M416" s="114">
        <f t="shared" si="88"/>
        <v>0.0002641380219987229</v>
      </c>
    </row>
    <row r="417" spans="1:13" s="151" customFormat="1" ht="38.25">
      <c r="A417" s="168">
        <v>412</v>
      </c>
      <c r="B417" s="146"/>
      <c r="C417" s="146"/>
      <c r="D417" s="177" t="s">
        <v>669</v>
      </c>
      <c r="E417" s="63">
        <v>850000</v>
      </c>
      <c r="F417" s="63">
        <v>1050000</v>
      </c>
      <c r="G417" s="63">
        <v>1050000</v>
      </c>
      <c r="H417" s="76"/>
      <c r="I417" s="241">
        <v>736510</v>
      </c>
      <c r="J417" s="235">
        <v>736510</v>
      </c>
      <c r="K417" s="63"/>
      <c r="L417" s="114">
        <f t="shared" si="87"/>
        <v>0.7014380952380952</v>
      </c>
      <c r="M417" s="114">
        <f t="shared" si="88"/>
        <v>0.0019510414556295633</v>
      </c>
    </row>
    <row r="418" spans="1:13" s="151" customFormat="1" ht="12.75">
      <c r="A418" s="167">
        <v>413</v>
      </c>
      <c r="B418" s="174"/>
      <c r="C418" s="174">
        <v>85202</v>
      </c>
      <c r="D418" s="176" t="s">
        <v>157</v>
      </c>
      <c r="E418" s="171">
        <f aca="true" t="shared" si="94" ref="E418:K418">SUM(E419:E427)</f>
        <v>4431500</v>
      </c>
      <c r="F418" s="171">
        <f t="shared" si="94"/>
        <v>5172939</v>
      </c>
      <c r="G418" s="171">
        <f>SUM(G419:G427)</f>
        <v>4676939</v>
      </c>
      <c r="H418" s="230">
        <f t="shared" si="94"/>
        <v>2484433</v>
      </c>
      <c r="I418" s="240">
        <f t="shared" si="94"/>
        <v>4696478</v>
      </c>
      <c r="J418" s="234">
        <f t="shared" si="94"/>
        <v>4664911</v>
      </c>
      <c r="K418" s="171">
        <f t="shared" si="94"/>
        <v>2480244</v>
      </c>
      <c r="L418" s="223">
        <f t="shared" si="87"/>
        <v>0.9078935591546701</v>
      </c>
      <c r="M418" s="223">
        <f t="shared" si="88"/>
        <v>0.0124411389844703</v>
      </c>
    </row>
    <row r="419" spans="1:13" s="151" customFormat="1" ht="12.75">
      <c r="A419" s="168">
        <v>414</v>
      </c>
      <c r="B419" s="174"/>
      <c r="C419" s="174"/>
      <c r="D419" s="178" t="s">
        <v>273</v>
      </c>
      <c r="E419" s="63">
        <v>936300</v>
      </c>
      <c r="F419" s="63">
        <v>956300</v>
      </c>
      <c r="G419" s="63">
        <v>956300</v>
      </c>
      <c r="H419" s="76">
        <v>722100</v>
      </c>
      <c r="I419" s="241">
        <v>946673</v>
      </c>
      <c r="J419" s="235">
        <v>946673</v>
      </c>
      <c r="K419" s="63">
        <v>717912</v>
      </c>
      <c r="L419" s="114">
        <f t="shared" si="87"/>
        <v>0.9899330753947506</v>
      </c>
      <c r="M419" s="114">
        <f t="shared" si="88"/>
        <v>0.002507770794592342</v>
      </c>
    </row>
    <row r="420" spans="1:13" s="151" customFormat="1" ht="25.5">
      <c r="A420" s="167">
        <v>415</v>
      </c>
      <c r="B420" s="174"/>
      <c r="C420" s="174"/>
      <c r="D420" s="177" t="s">
        <v>670</v>
      </c>
      <c r="E420" s="63"/>
      <c r="F420" s="63">
        <v>96000</v>
      </c>
      <c r="G420" s="63">
        <v>96000</v>
      </c>
      <c r="H420" s="76"/>
      <c r="I420" s="241">
        <v>95995</v>
      </c>
      <c r="J420" s="235">
        <v>95995</v>
      </c>
      <c r="K420" s="63"/>
      <c r="L420" s="114">
        <f t="shared" si="87"/>
        <v>0.9999479166666667</v>
      </c>
      <c r="M420" s="114">
        <f t="shared" si="88"/>
        <v>0.00025429420446858823</v>
      </c>
    </row>
    <row r="421" spans="1:13" s="151" customFormat="1" ht="25.5">
      <c r="A421" s="168">
        <v>416</v>
      </c>
      <c r="B421" s="174"/>
      <c r="C421" s="174"/>
      <c r="D421" s="177" t="s">
        <v>671</v>
      </c>
      <c r="E421" s="63"/>
      <c r="F421" s="63">
        <v>8800</v>
      </c>
      <c r="G421" s="63"/>
      <c r="H421" s="76"/>
      <c r="I421" s="241">
        <v>8799</v>
      </c>
      <c r="J421" s="235"/>
      <c r="K421" s="63"/>
      <c r="L421" s="114">
        <f t="shared" si="87"/>
        <v>0.9998863636363636</v>
      </c>
      <c r="M421" s="114">
        <f t="shared" si="88"/>
        <v>2.3308867181823096E-05</v>
      </c>
    </row>
    <row r="422" spans="1:13" s="151" customFormat="1" ht="25.5">
      <c r="A422" s="167">
        <v>417</v>
      </c>
      <c r="B422" s="174"/>
      <c r="C422" s="174"/>
      <c r="D422" s="177" t="s">
        <v>672</v>
      </c>
      <c r="E422" s="63"/>
      <c r="F422" s="63">
        <v>11800</v>
      </c>
      <c r="G422" s="63"/>
      <c r="H422" s="76"/>
      <c r="I422" s="241">
        <v>11800</v>
      </c>
      <c r="J422" s="235"/>
      <c r="K422" s="63"/>
      <c r="L422" s="114">
        <f t="shared" si="87"/>
        <v>1</v>
      </c>
      <c r="M422" s="114">
        <f t="shared" si="88"/>
        <v>3.1258624019264976E-05</v>
      </c>
    </row>
    <row r="423" spans="1:13" s="151" customFormat="1" ht="25.5">
      <c r="A423" s="168">
        <v>418</v>
      </c>
      <c r="B423" s="146"/>
      <c r="C423" s="146"/>
      <c r="D423" s="178" t="s">
        <v>271</v>
      </c>
      <c r="E423" s="63">
        <v>1075200</v>
      </c>
      <c r="F423" s="63">
        <v>1306400</v>
      </c>
      <c r="G423" s="63">
        <v>1306400</v>
      </c>
      <c r="H423" s="76">
        <v>220164</v>
      </c>
      <c r="I423" s="241">
        <v>1304166</v>
      </c>
      <c r="J423" s="235">
        <v>1304166</v>
      </c>
      <c r="K423" s="63">
        <v>220163</v>
      </c>
      <c r="L423" s="114">
        <f t="shared" si="87"/>
        <v>0.998289957134109</v>
      </c>
      <c r="M423" s="114">
        <f t="shared" si="88"/>
        <v>0.00345478259768718</v>
      </c>
    </row>
    <row r="424" spans="1:13" s="151" customFormat="1" ht="38.25">
      <c r="A424" s="167">
        <v>419</v>
      </c>
      <c r="B424" s="146"/>
      <c r="C424" s="146"/>
      <c r="D424" s="187" t="s">
        <v>272</v>
      </c>
      <c r="E424" s="63">
        <v>1781000</v>
      </c>
      <c r="F424" s="63">
        <v>1772353</v>
      </c>
      <c r="G424" s="63">
        <v>1772353</v>
      </c>
      <c r="H424" s="76">
        <v>1542169</v>
      </c>
      <c r="I424" s="241">
        <v>1772338</v>
      </c>
      <c r="J424" s="235">
        <v>1772338</v>
      </c>
      <c r="K424" s="63">
        <v>1542169</v>
      </c>
      <c r="L424" s="114">
        <f t="shared" si="87"/>
        <v>0.9999915366746918</v>
      </c>
      <c r="M424" s="114">
        <f t="shared" si="88"/>
        <v>0.004694987048903055</v>
      </c>
    </row>
    <row r="425" spans="1:13" s="151" customFormat="1" ht="38.25">
      <c r="A425" s="168">
        <v>420</v>
      </c>
      <c r="B425" s="146"/>
      <c r="C425" s="146"/>
      <c r="D425" s="181" t="s">
        <v>673</v>
      </c>
      <c r="E425" s="63"/>
      <c r="F425" s="63">
        <v>475400</v>
      </c>
      <c r="G425" s="63"/>
      <c r="H425" s="76"/>
      <c r="I425" s="241">
        <v>10968</v>
      </c>
      <c r="J425" s="235"/>
      <c r="K425" s="63"/>
      <c r="L425" s="114">
        <f t="shared" si="87"/>
        <v>0.02307109802271771</v>
      </c>
      <c r="M425" s="114">
        <f t="shared" si="88"/>
        <v>2.9054626122313413E-05</v>
      </c>
    </row>
    <row r="426" spans="1:13" s="151" customFormat="1" ht="25.5">
      <c r="A426" s="167">
        <v>421</v>
      </c>
      <c r="B426" s="146"/>
      <c r="C426" s="146"/>
      <c r="D426" s="181" t="s">
        <v>674</v>
      </c>
      <c r="E426" s="63"/>
      <c r="F426" s="63">
        <v>32500</v>
      </c>
      <c r="G426" s="63">
        <v>32500</v>
      </c>
      <c r="H426" s="76"/>
      <c r="I426" s="241">
        <v>32353</v>
      </c>
      <c r="J426" s="235">
        <v>32353</v>
      </c>
      <c r="K426" s="63"/>
      <c r="L426" s="114">
        <f t="shared" si="87"/>
        <v>0.995476923076923</v>
      </c>
      <c r="M426" s="114">
        <f t="shared" si="88"/>
        <v>8.57042595673966E-05</v>
      </c>
    </row>
    <row r="427" spans="1:13" s="151" customFormat="1" ht="38.25">
      <c r="A427" s="168">
        <v>422</v>
      </c>
      <c r="B427" s="146"/>
      <c r="C427" s="146"/>
      <c r="D427" s="187" t="s">
        <v>270</v>
      </c>
      <c r="E427" s="63">
        <v>639000</v>
      </c>
      <c r="F427" s="63">
        <v>513386</v>
      </c>
      <c r="G427" s="63">
        <v>513386</v>
      </c>
      <c r="H427" s="76"/>
      <c r="I427" s="241">
        <v>513386</v>
      </c>
      <c r="J427" s="235">
        <v>513386</v>
      </c>
      <c r="K427" s="63"/>
      <c r="L427" s="114">
        <f t="shared" si="87"/>
        <v>1</v>
      </c>
      <c r="M427" s="114">
        <f t="shared" si="88"/>
        <v>0.0013599779619283363</v>
      </c>
    </row>
    <row r="428" spans="1:13" s="151" customFormat="1" ht="12.75">
      <c r="A428" s="167">
        <v>423</v>
      </c>
      <c r="B428" s="174"/>
      <c r="C428" s="174">
        <v>85203</v>
      </c>
      <c r="D428" s="176" t="s">
        <v>158</v>
      </c>
      <c r="E428" s="171">
        <f aca="true" t="shared" si="95" ref="E428:K428">SUM(E429:E432)</f>
        <v>577300</v>
      </c>
      <c r="F428" s="171">
        <f t="shared" si="95"/>
        <v>561800</v>
      </c>
      <c r="G428" s="171">
        <f>SUM(G429:G432)</f>
        <v>561800</v>
      </c>
      <c r="H428" s="230">
        <f t="shared" si="95"/>
        <v>236700</v>
      </c>
      <c r="I428" s="240">
        <f t="shared" si="95"/>
        <v>561655</v>
      </c>
      <c r="J428" s="234">
        <f t="shared" si="95"/>
        <v>561655</v>
      </c>
      <c r="K428" s="171">
        <f t="shared" si="95"/>
        <v>236566</v>
      </c>
      <c r="L428" s="223">
        <f t="shared" si="87"/>
        <v>0.9997419010323959</v>
      </c>
      <c r="M428" s="223">
        <f t="shared" si="88"/>
        <v>0.001487844277418667</v>
      </c>
    </row>
    <row r="429" spans="1:13" s="151" customFormat="1" ht="25.5">
      <c r="A429" s="168">
        <v>424</v>
      </c>
      <c r="B429" s="146"/>
      <c r="C429" s="146"/>
      <c r="D429" s="178" t="s">
        <v>268</v>
      </c>
      <c r="E429" s="63">
        <v>24000</v>
      </c>
      <c r="F429" s="63">
        <v>24000</v>
      </c>
      <c r="G429" s="63">
        <v>24000</v>
      </c>
      <c r="H429" s="76"/>
      <c r="I429" s="241">
        <v>24000</v>
      </c>
      <c r="J429" s="235">
        <v>24000</v>
      </c>
      <c r="K429" s="63"/>
      <c r="L429" s="114">
        <f t="shared" si="87"/>
        <v>1</v>
      </c>
      <c r="M429" s="114">
        <f t="shared" si="88"/>
        <v>6.357686241206436E-05</v>
      </c>
    </row>
    <row r="430" spans="1:13" s="151" customFormat="1" ht="63.75">
      <c r="A430" s="167">
        <v>425</v>
      </c>
      <c r="B430" s="146"/>
      <c r="C430" s="146"/>
      <c r="D430" s="178" t="s">
        <v>269</v>
      </c>
      <c r="E430" s="63">
        <v>290000</v>
      </c>
      <c r="F430" s="63">
        <v>314800</v>
      </c>
      <c r="G430" s="63">
        <v>314800</v>
      </c>
      <c r="H430" s="76">
        <v>236700</v>
      </c>
      <c r="I430" s="241">
        <v>314655</v>
      </c>
      <c r="J430" s="235">
        <v>314655</v>
      </c>
      <c r="K430" s="63">
        <v>236566</v>
      </c>
      <c r="L430" s="114">
        <f t="shared" si="87"/>
        <v>0.9995393900889453</v>
      </c>
      <c r="M430" s="114">
        <f t="shared" si="88"/>
        <v>0.0008335324017611713</v>
      </c>
    </row>
    <row r="431" spans="1:13" s="151" customFormat="1" ht="63.75">
      <c r="A431" s="168">
        <v>426</v>
      </c>
      <c r="B431" s="146"/>
      <c r="C431" s="146"/>
      <c r="D431" s="178" t="s">
        <v>26</v>
      </c>
      <c r="E431" s="63">
        <v>223000</v>
      </c>
      <c r="F431" s="63">
        <v>223000</v>
      </c>
      <c r="G431" s="63">
        <v>223000</v>
      </c>
      <c r="H431" s="76"/>
      <c r="I431" s="241">
        <v>223000</v>
      </c>
      <c r="J431" s="235">
        <v>223000</v>
      </c>
      <c r="K431" s="63"/>
      <c r="L431" s="114">
        <f>I431/F431</f>
        <v>1</v>
      </c>
      <c r="M431" s="114">
        <f>I431/$I$676</f>
        <v>0.0005907350132454313</v>
      </c>
    </row>
    <row r="432" spans="1:13" s="151" customFormat="1" ht="25.5">
      <c r="A432" s="167">
        <v>427</v>
      </c>
      <c r="B432" s="146"/>
      <c r="C432" s="146"/>
      <c r="D432" s="177" t="s">
        <v>16</v>
      </c>
      <c r="E432" s="63">
        <v>40300</v>
      </c>
      <c r="F432" s="63"/>
      <c r="G432" s="63"/>
      <c r="H432" s="76"/>
      <c r="I432" s="241"/>
      <c r="J432" s="235"/>
      <c r="K432" s="63"/>
      <c r="L432" s="114"/>
      <c r="M432" s="114">
        <f t="shared" si="88"/>
        <v>0</v>
      </c>
    </row>
    <row r="433" spans="1:13" s="151" customFormat="1" ht="12.75">
      <c r="A433" s="168">
        <v>428</v>
      </c>
      <c r="B433" s="146"/>
      <c r="C433" s="174">
        <v>85204</v>
      </c>
      <c r="D433" s="188" t="s">
        <v>159</v>
      </c>
      <c r="E433" s="171">
        <f aca="true" t="shared" si="96" ref="E433:K433">E434</f>
        <v>2214500</v>
      </c>
      <c r="F433" s="171">
        <f t="shared" si="96"/>
        <v>2214500</v>
      </c>
      <c r="G433" s="171">
        <f t="shared" si="96"/>
        <v>2214500</v>
      </c>
      <c r="H433" s="230">
        <f t="shared" si="96"/>
        <v>5200</v>
      </c>
      <c r="I433" s="240">
        <f t="shared" si="96"/>
        <v>2188564</v>
      </c>
      <c r="J433" s="234">
        <f t="shared" si="96"/>
        <v>2188564</v>
      </c>
      <c r="K433" s="171">
        <f t="shared" si="96"/>
        <v>5095</v>
      </c>
      <c r="L433" s="223">
        <f t="shared" si="87"/>
        <v>0.9882881011515015</v>
      </c>
      <c r="M433" s="223">
        <f t="shared" si="88"/>
        <v>0.005797584679499884</v>
      </c>
    </row>
    <row r="434" spans="1:13" s="151" customFormat="1" ht="12.75">
      <c r="A434" s="167">
        <v>429</v>
      </c>
      <c r="B434" s="146"/>
      <c r="C434" s="146"/>
      <c r="D434" s="181" t="s">
        <v>46</v>
      </c>
      <c r="E434" s="63">
        <v>2214500</v>
      </c>
      <c r="F434" s="63">
        <v>2214500</v>
      </c>
      <c r="G434" s="63">
        <v>2214500</v>
      </c>
      <c r="H434" s="76">
        <v>5200</v>
      </c>
      <c r="I434" s="241">
        <v>2188564</v>
      </c>
      <c r="J434" s="235">
        <v>2188564</v>
      </c>
      <c r="K434" s="63">
        <v>5095</v>
      </c>
      <c r="L434" s="114">
        <f t="shared" si="87"/>
        <v>0.9882881011515015</v>
      </c>
      <c r="M434" s="114">
        <f t="shared" si="88"/>
        <v>0.005797584679499884</v>
      </c>
    </row>
    <row r="435" spans="1:13" s="151" customFormat="1" ht="51">
      <c r="A435" s="168">
        <v>430</v>
      </c>
      <c r="B435" s="146"/>
      <c r="C435" s="174">
        <v>85212</v>
      </c>
      <c r="D435" s="188" t="s">
        <v>675</v>
      </c>
      <c r="E435" s="171">
        <f aca="true" t="shared" si="97" ref="E435:K435">SUM(E436:E438)</f>
        <v>20467000</v>
      </c>
      <c r="F435" s="171">
        <f t="shared" si="97"/>
        <v>14477821</v>
      </c>
      <c r="G435" s="171">
        <f>SUM(G436:G438)</f>
        <v>14470600</v>
      </c>
      <c r="H435" s="230">
        <f t="shared" si="97"/>
        <v>588780</v>
      </c>
      <c r="I435" s="240">
        <f t="shared" si="97"/>
        <v>13407244</v>
      </c>
      <c r="J435" s="234">
        <f t="shared" si="97"/>
        <v>13400023</v>
      </c>
      <c r="K435" s="171">
        <f t="shared" si="97"/>
        <v>557589</v>
      </c>
      <c r="L435" s="223">
        <f t="shared" si="87"/>
        <v>0.9260539966615142</v>
      </c>
      <c r="M435" s="223">
        <f t="shared" si="88"/>
        <v>0.03551627112970731</v>
      </c>
    </row>
    <row r="436" spans="1:13" s="151" customFormat="1" ht="51">
      <c r="A436" s="167">
        <v>431</v>
      </c>
      <c r="B436" s="146"/>
      <c r="C436" s="146"/>
      <c r="D436" s="181" t="s">
        <v>676</v>
      </c>
      <c r="E436" s="63">
        <v>20455000</v>
      </c>
      <c r="F436" s="63">
        <v>14455000</v>
      </c>
      <c r="G436" s="63">
        <v>14455000</v>
      </c>
      <c r="H436" s="76">
        <v>588780</v>
      </c>
      <c r="I436" s="241">
        <v>13384423</v>
      </c>
      <c r="J436" s="235">
        <v>13384423</v>
      </c>
      <c r="K436" s="63">
        <v>557589</v>
      </c>
      <c r="L436" s="114">
        <f t="shared" si="87"/>
        <v>0.925937253545486</v>
      </c>
      <c r="M436" s="114">
        <f t="shared" si="88"/>
        <v>0.035455817480661234</v>
      </c>
    </row>
    <row r="437" spans="1:13" s="151" customFormat="1" ht="51">
      <c r="A437" s="168">
        <v>432</v>
      </c>
      <c r="B437" s="146"/>
      <c r="C437" s="146"/>
      <c r="D437" s="181" t="s">
        <v>677</v>
      </c>
      <c r="E437" s="63"/>
      <c r="F437" s="63">
        <v>7221</v>
      </c>
      <c r="G437" s="63"/>
      <c r="H437" s="76"/>
      <c r="I437" s="241">
        <v>7221</v>
      </c>
      <c r="J437" s="235"/>
      <c r="K437" s="63"/>
      <c r="L437" s="114">
        <f t="shared" si="87"/>
        <v>1</v>
      </c>
      <c r="M437" s="114">
        <f t="shared" si="88"/>
        <v>1.9128688478229865E-05</v>
      </c>
    </row>
    <row r="438" spans="1:13" s="151" customFormat="1" ht="63.75">
      <c r="A438" s="167">
        <v>433</v>
      </c>
      <c r="B438" s="146"/>
      <c r="C438" s="146"/>
      <c r="D438" s="187" t="s">
        <v>27</v>
      </c>
      <c r="E438" s="63">
        <v>12000</v>
      </c>
      <c r="F438" s="63">
        <v>15600</v>
      </c>
      <c r="G438" s="63">
        <v>15600</v>
      </c>
      <c r="H438" s="76"/>
      <c r="I438" s="241">
        <v>15600</v>
      </c>
      <c r="J438" s="235">
        <v>15600</v>
      </c>
      <c r="K438" s="63"/>
      <c r="L438" s="114">
        <f t="shared" si="87"/>
        <v>1</v>
      </c>
      <c r="M438" s="114">
        <f t="shared" si="88"/>
        <v>4.1324960567841834E-05</v>
      </c>
    </row>
    <row r="439" spans="1:13" s="151" customFormat="1" ht="38.25">
      <c r="A439" s="168">
        <v>434</v>
      </c>
      <c r="B439" s="174"/>
      <c r="C439" s="174">
        <v>85213</v>
      </c>
      <c r="D439" s="176" t="s">
        <v>214</v>
      </c>
      <c r="E439" s="171">
        <f aca="true" t="shared" si="98" ref="E439:K439">E440</f>
        <v>174000</v>
      </c>
      <c r="F439" s="171">
        <f t="shared" si="98"/>
        <v>135190</v>
      </c>
      <c r="G439" s="171">
        <f t="shared" si="98"/>
        <v>135190</v>
      </c>
      <c r="H439" s="230">
        <f t="shared" si="98"/>
        <v>0</v>
      </c>
      <c r="I439" s="240">
        <f t="shared" si="98"/>
        <v>133197</v>
      </c>
      <c r="J439" s="234">
        <f t="shared" si="98"/>
        <v>133197</v>
      </c>
      <c r="K439" s="171">
        <f t="shared" si="98"/>
        <v>0</v>
      </c>
      <c r="L439" s="223">
        <f t="shared" si="87"/>
        <v>0.9852577853391523</v>
      </c>
      <c r="M439" s="223">
        <f t="shared" si="88"/>
        <v>0.0003528436392791557</v>
      </c>
    </row>
    <row r="440" spans="1:13" s="151" customFormat="1" ht="51">
      <c r="A440" s="167">
        <v>435</v>
      </c>
      <c r="B440" s="174"/>
      <c r="C440" s="174"/>
      <c r="D440" s="181" t="s">
        <v>678</v>
      </c>
      <c r="E440" s="63">
        <v>174000</v>
      </c>
      <c r="F440" s="63">
        <v>135190</v>
      </c>
      <c r="G440" s="63">
        <v>135190</v>
      </c>
      <c r="H440" s="76"/>
      <c r="I440" s="241">
        <v>133197</v>
      </c>
      <c r="J440" s="235">
        <v>133197</v>
      </c>
      <c r="K440" s="63"/>
      <c r="L440" s="114">
        <f t="shared" si="87"/>
        <v>0.9852577853391523</v>
      </c>
      <c r="M440" s="114">
        <f t="shared" si="88"/>
        <v>0.0003528436392791557</v>
      </c>
    </row>
    <row r="441" spans="1:13" s="151" customFormat="1" ht="25.5">
      <c r="A441" s="168">
        <v>436</v>
      </c>
      <c r="B441" s="174"/>
      <c r="C441" s="174">
        <v>85214</v>
      </c>
      <c r="D441" s="176" t="s">
        <v>251</v>
      </c>
      <c r="E441" s="171">
        <f aca="true" t="shared" si="99" ref="E441:K441">SUM(E442:E444)</f>
        <v>5248000</v>
      </c>
      <c r="F441" s="171">
        <f t="shared" si="99"/>
        <v>4883500</v>
      </c>
      <c r="G441" s="171">
        <f>SUM(G442:G444)</f>
        <v>4883500</v>
      </c>
      <c r="H441" s="230">
        <f t="shared" si="99"/>
        <v>0</v>
      </c>
      <c r="I441" s="240">
        <f t="shared" si="99"/>
        <v>4706528</v>
      </c>
      <c r="J441" s="234">
        <f t="shared" si="99"/>
        <v>4706528</v>
      </c>
      <c r="K441" s="171">
        <f t="shared" si="99"/>
        <v>0</v>
      </c>
      <c r="L441" s="223">
        <f t="shared" si="87"/>
        <v>0.9637612368178561</v>
      </c>
      <c r="M441" s="223">
        <f t="shared" si="88"/>
        <v>0.012467761795605352</v>
      </c>
    </row>
    <row r="442" spans="1:13" s="151" customFormat="1" ht="12.75">
      <c r="A442" s="167">
        <v>437</v>
      </c>
      <c r="B442" s="174"/>
      <c r="C442" s="174"/>
      <c r="D442" s="177" t="s">
        <v>46</v>
      </c>
      <c r="E442" s="63">
        <v>2800000</v>
      </c>
      <c r="F442" s="63">
        <v>2823500</v>
      </c>
      <c r="G442" s="63">
        <v>2823500</v>
      </c>
      <c r="H442" s="76"/>
      <c r="I442" s="241">
        <v>2709198</v>
      </c>
      <c r="J442" s="235">
        <v>2709198</v>
      </c>
      <c r="K442" s="63"/>
      <c r="L442" s="114">
        <f t="shared" si="87"/>
        <v>0.9595176199752081</v>
      </c>
      <c r="M442" s="114">
        <f t="shared" si="88"/>
        <v>0.0071767628538766635</v>
      </c>
    </row>
    <row r="443" spans="1:13" s="151" customFormat="1" ht="51">
      <c r="A443" s="168">
        <v>438</v>
      </c>
      <c r="B443" s="174"/>
      <c r="C443" s="174"/>
      <c r="D443" s="181" t="s">
        <v>678</v>
      </c>
      <c r="E443" s="63">
        <v>1484000</v>
      </c>
      <c r="F443" s="63">
        <v>1026000</v>
      </c>
      <c r="G443" s="63">
        <v>1026000</v>
      </c>
      <c r="H443" s="76"/>
      <c r="I443" s="241">
        <v>1008686</v>
      </c>
      <c r="J443" s="235">
        <v>1008686</v>
      </c>
      <c r="K443" s="63"/>
      <c r="L443" s="114">
        <f t="shared" si="87"/>
        <v>0.9831247563352826</v>
      </c>
      <c r="M443" s="114">
        <f t="shared" si="88"/>
        <v>0.0026720454599573145</v>
      </c>
    </row>
    <row r="444" spans="1:13" s="151" customFormat="1" ht="25.5">
      <c r="A444" s="167">
        <v>439</v>
      </c>
      <c r="B444" s="174"/>
      <c r="C444" s="174"/>
      <c r="D444" s="181" t="s">
        <v>679</v>
      </c>
      <c r="E444" s="63">
        <v>964000</v>
      </c>
      <c r="F444" s="63">
        <v>1034000</v>
      </c>
      <c r="G444" s="63">
        <v>1034000</v>
      </c>
      <c r="H444" s="76"/>
      <c r="I444" s="241">
        <v>988644</v>
      </c>
      <c r="J444" s="235">
        <v>988644</v>
      </c>
      <c r="K444" s="63"/>
      <c r="L444" s="114">
        <f t="shared" si="87"/>
        <v>0.9561353965183752</v>
      </c>
      <c r="M444" s="114">
        <f t="shared" si="88"/>
        <v>0.002618953481771373</v>
      </c>
    </row>
    <row r="445" spans="1:13" s="151" customFormat="1" ht="12.75">
      <c r="A445" s="168">
        <v>440</v>
      </c>
      <c r="B445" s="174"/>
      <c r="C445" s="174">
        <v>85215</v>
      </c>
      <c r="D445" s="176" t="s">
        <v>161</v>
      </c>
      <c r="E445" s="171">
        <f aca="true" t="shared" si="100" ref="E445:K445">E446</f>
        <v>4900000</v>
      </c>
      <c r="F445" s="171">
        <f t="shared" si="100"/>
        <v>4900000</v>
      </c>
      <c r="G445" s="171">
        <f t="shared" si="100"/>
        <v>4900000</v>
      </c>
      <c r="H445" s="230">
        <f t="shared" si="100"/>
        <v>0</v>
      </c>
      <c r="I445" s="240">
        <f t="shared" si="100"/>
        <v>4014196</v>
      </c>
      <c r="J445" s="234">
        <f t="shared" si="100"/>
        <v>4014196</v>
      </c>
      <c r="K445" s="171">
        <f t="shared" si="100"/>
        <v>0</v>
      </c>
      <c r="L445" s="223">
        <f t="shared" si="87"/>
        <v>0.8192236734693877</v>
      </c>
      <c r="M445" s="223">
        <f t="shared" si="88"/>
        <v>0.010633749449460796</v>
      </c>
    </row>
    <row r="446" spans="1:13" s="151" customFormat="1" ht="12.75">
      <c r="A446" s="167">
        <v>441</v>
      </c>
      <c r="B446" s="174"/>
      <c r="C446" s="174"/>
      <c r="D446" s="177" t="s">
        <v>46</v>
      </c>
      <c r="E446" s="63">
        <v>4900000</v>
      </c>
      <c r="F446" s="63">
        <v>4900000</v>
      </c>
      <c r="G446" s="63">
        <v>4900000</v>
      </c>
      <c r="H446" s="76"/>
      <c r="I446" s="241">
        <v>4014196</v>
      </c>
      <c r="J446" s="235">
        <v>4014196</v>
      </c>
      <c r="K446" s="63"/>
      <c r="L446" s="114">
        <f t="shared" si="87"/>
        <v>0.8192236734693877</v>
      </c>
      <c r="M446" s="114">
        <f t="shared" si="88"/>
        <v>0.010633749449460796</v>
      </c>
    </row>
    <row r="447" spans="1:13" s="151" customFormat="1" ht="12.75">
      <c r="A447" s="168">
        <v>442</v>
      </c>
      <c r="B447" s="174"/>
      <c r="C447" s="174">
        <v>85218</v>
      </c>
      <c r="D447" s="188" t="s">
        <v>162</v>
      </c>
      <c r="E447" s="171">
        <f aca="true" t="shared" si="101" ref="E447:K447">E448</f>
        <v>78700</v>
      </c>
      <c r="F447" s="171">
        <f t="shared" si="101"/>
        <v>78700</v>
      </c>
      <c r="G447" s="171">
        <f t="shared" si="101"/>
        <v>78700</v>
      </c>
      <c r="H447" s="230">
        <f t="shared" si="101"/>
        <v>71700</v>
      </c>
      <c r="I447" s="240">
        <f t="shared" si="101"/>
        <v>75608</v>
      </c>
      <c r="J447" s="234">
        <f t="shared" si="101"/>
        <v>75608</v>
      </c>
      <c r="K447" s="171">
        <f t="shared" si="101"/>
        <v>68773</v>
      </c>
      <c r="L447" s="223">
        <f t="shared" si="87"/>
        <v>0.9607115628970775</v>
      </c>
      <c r="M447" s="223">
        <f t="shared" si="88"/>
        <v>0.00020028830888547342</v>
      </c>
    </row>
    <row r="448" spans="1:13" s="151" customFormat="1" ht="12.75">
      <c r="A448" s="167">
        <v>443</v>
      </c>
      <c r="B448" s="174"/>
      <c r="C448" s="174"/>
      <c r="D448" s="181" t="s">
        <v>46</v>
      </c>
      <c r="E448" s="63">
        <v>78700</v>
      </c>
      <c r="F448" s="63">
        <v>78700</v>
      </c>
      <c r="G448" s="63">
        <v>78700</v>
      </c>
      <c r="H448" s="76">
        <v>71700</v>
      </c>
      <c r="I448" s="241">
        <v>75608</v>
      </c>
      <c r="J448" s="235">
        <v>75608</v>
      </c>
      <c r="K448" s="63">
        <v>68773</v>
      </c>
      <c r="L448" s="114">
        <f t="shared" si="87"/>
        <v>0.9607115628970775</v>
      </c>
      <c r="M448" s="114">
        <f t="shared" si="88"/>
        <v>0.00020028830888547342</v>
      </c>
    </row>
    <row r="449" spans="1:13" s="151" customFormat="1" ht="12.75">
      <c r="A449" s="168">
        <v>444</v>
      </c>
      <c r="B449" s="174"/>
      <c r="C449" s="174">
        <v>85219</v>
      </c>
      <c r="D449" s="176" t="s">
        <v>163</v>
      </c>
      <c r="E449" s="171">
        <f aca="true" t="shared" si="102" ref="E449:K449">SUM(E450:E457)-E455</f>
        <v>3725500</v>
      </c>
      <c r="F449" s="171">
        <f t="shared" si="102"/>
        <v>4162000</v>
      </c>
      <c r="G449" s="171">
        <f t="shared" si="102"/>
        <v>4055600</v>
      </c>
      <c r="H449" s="230">
        <f t="shared" si="102"/>
        <v>3323890</v>
      </c>
      <c r="I449" s="240">
        <f t="shared" si="102"/>
        <v>4085894</v>
      </c>
      <c r="J449" s="234">
        <f t="shared" si="102"/>
        <v>4014085</v>
      </c>
      <c r="K449" s="171">
        <f t="shared" si="102"/>
        <v>3301307</v>
      </c>
      <c r="L449" s="223">
        <f t="shared" si="87"/>
        <v>0.9817140797693417</v>
      </c>
      <c r="M449" s="223">
        <f t="shared" si="88"/>
        <v>0.01082368002784497</v>
      </c>
    </row>
    <row r="450" spans="1:13" s="151" customFormat="1" ht="25.5">
      <c r="A450" s="167">
        <v>445</v>
      </c>
      <c r="B450" s="174"/>
      <c r="C450" s="174"/>
      <c r="D450" s="178" t="s">
        <v>680</v>
      </c>
      <c r="E450" s="63">
        <v>1900600</v>
      </c>
      <c r="F450" s="63">
        <v>2234100</v>
      </c>
      <c r="G450" s="63">
        <v>2234100</v>
      </c>
      <c r="H450" s="76">
        <v>1745690</v>
      </c>
      <c r="I450" s="241">
        <v>2195441</v>
      </c>
      <c r="J450" s="235">
        <v>2195441</v>
      </c>
      <c r="K450" s="63">
        <v>1724437</v>
      </c>
      <c r="L450" s="114">
        <f t="shared" si="87"/>
        <v>0.9826959401996329</v>
      </c>
      <c r="M450" s="114">
        <f t="shared" si="88"/>
        <v>0.005815802099616875</v>
      </c>
    </row>
    <row r="451" spans="1:13" s="151" customFormat="1" ht="25.5">
      <c r="A451" s="168">
        <v>446</v>
      </c>
      <c r="B451" s="174"/>
      <c r="C451" s="174"/>
      <c r="D451" s="181" t="s">
        <v>679</v>
      </c>
      <c r="E451" s="63">
        <v>1101000</v>
      </c>
      <c r="F451" s="63">
        <v>1101000</v>
      </c>
      <c r="G451" s="63">
        <v>1101000</v>
      </c>
      <c r="H451" s="76">
        <v>1101000</v>
      </c>
      <c r="I451" s="241">
        <v>1101000</v>
      </c>
      <c r="J451" s="235">
        <v>1101000</v>
      </c>
      <c r="K451" s="63">
        <v>1101000</v>
      </c>
      <c r="L451" s="114">
        <f t="shared" si="87"/>
        <v>1</v>
      </c>
      <c r="M451" s="114">
        <f t="shared" si="88"/>
        <v>0.0029165885631534526</v>
      </c>
    </row>
    <row r="452" spans="1:13" s="151" customFormat="1" ht="38.25">
      <c r="A452" s="167">
        <v>447</v>
      </c>
      <c r="B452" s="174"/>
      <c r="C452" s="174"/>
      <c r="D452" s="181" t="s">
        <v>681</v>
      </c>
      <c r="E452" s="63"/>
      <c r="F452" s="63">
        <v>84000</v>
      </c>
      <c r="G452" s="63"/>
      <c r="H452" s="76"/>
      <c r="I452" s="241">
        <v>49410</v>
      </c>
      <c r="J452" s="235"/>
      <c r="K452" s="63"/>
      <c r="L452" s="114">
        <f t="shared" si="87"/>
        <v>0.5882142857142857</v>
      </c>
      <c r="M452" s="114">
        <f t="shared" si="88"/>
        <v>0.00013088886549083748</v>
      </c>
    </row>
    <row r="453" spans="1:13" s="151" customFormat="1" ht="25.5">
      <c r="A453" s="168">
        <v>448</v>
      </c>
      <c r="B453" s="174"/>
      <c r="C453" s="174"/>
      <c r="D453" s="181" t="s">
        <v>682</v>
      </c>
      <c r="E453" s="63"/>
      <c r="F453" s="63">
        <v>9000</v>
      </c>
      <c r="G453" s="63"/>
      <c r="H453" s="76"/>
      <c r="I453" s="241">
        <v>9000</v>
      </c>
      <c r="J453" s="235"/>
      <c r="K453" s="63"/>
      <c r="L453" s="114">
        <f t="shared" si="87"/>
        <v>1</v>
      </c>
      <c r="M453" s="114">
        <f t="shared" si="88"/>
        <v>2.3841323404524133E-05</v>
      </c>
    </row>
    <row r="454" spans="1:13" s="151" customFormat="1" ht="38.25">
      <c r="A454" s="167">
        <v>449</v>
      </c>
      <c r="B454" s="174"/>
      <c r="C454" s="174"/>
      <c r="D454" s="178" t="s">
        <v>683</v>
      </c>
      <c r="E454" s="63">
        <v>723900</v>
      </c>
      <c r="F454" s="63">
        <v>720500</v>
      </c>
      <c r="G454" s="63">
        <v>720500</v>
      </c>
      <c r="H454" s="76">
        <v>477200</v>
      </c>
      <c r="I454" s="241">
        <v>717644</v>
      </c>
      <c r="J454" s="235">
        <v>717644</v>
      </c>
      <c r="K454" s="63">
        <v>475870</v>
      </c>
      <c r="L454" s="114">
        <f t="shared" si="87"/>
        <v>0.9960360860513532</v>
      </c>
      <c r="M454" s="114">
        <f t="shared" si="88"/>
        <v>0.001901064743701813</v>
      </c>
    </row>
    <row r="455" spans="1:13" s="151" customFormat="1" ht="25.5">
      <c r="A455" s="168">
        <v>450</v>
      </c>
      <c r="B455" s="174"/>
      <c r="C455" s="174"/>
      <c r="D455" s="177" t="s">
        <v>394</v>
      </c>
      <c r="E455" s="63">
        <v>246700</v>
      </c>
      <c r="F455" s="63">
        <v>246700</v>
      </c>
      <c r="G455" s="63">
        <v>246700</v>
      </c>
      <c r="H455" s="76"/>
      <c r="I455" s="241">
        <v>246700</v>
      </c>
      <c r="J455" s="235">
        <v>246700</v>
      </c>
      <c r="K455" s="63"/>
      <c r="L455" s="114">
        <f t="shared" si="87"/>
        <v>1</v>
      </c>
      <c r="M455" s="114">
        <f t="shared" si="88"/>
        <v>0.0006535171648773449</v>
      </c>
    </row>
    <row r="456" spans="1:13" s="151" customFormat="1" ht="63.75">
      <c r="A456" s="167">
        <v>451</v>
      </c>
      <c r="B456" s="174"/>
      <c r="C456" s="174"/>
      <c r="D456" s="177" t="s">
        <v>684</v>
      </c>
      <c r="E456" s="63"/>
      <c r="F456" s="63">
        <v>10000</v>
      </c>
      <c r="G456" s="63"/>
      <c r="H456" s="76"/>
      <c r="I456" s="241">
        <v>9999</v>
      </c>
      <c r="J456" s="235"/>
      <c r="K456" s="63"/>
      <c r="L456" s="114">
        <f t="shared" si="87"/>
        <v>0.9999</v>
      </c>
      <c r="M456" s="114">
        <f t="shared" si="88"/>
        <v>2.648771030242631E-05</v>
      </c>
    </row>
    <row r="457" spans="1:13" s="151" customFormat="1" ht="38.25">
      <c r="A457" s="168">
        <v>452</v>
      </c>
      <c r="B457" s="174"/>
      <c r="C457" s="174"/>
      <c r="D457" s="177" t="s">
        <v>685</v>
      </c>
      <c r="E457" s="63"/>
      <c r="F457" s="63">
        <v>3400</v>
      </c>
      <c r="G457" s="63"/>
      <c r="H457" s="76"/>
      <c r="I457" s="241">
        <v>3400</v>
      </c>
      <c r="J457" s="235"/>
      <c r="K457" s="63"/>
      <c r="L457" s="114">
        <f t="shared" si="87"/>
        <v>1</v>
      </c>
      <c r="M457" s="114">
        <f t="shared" si="88"/>
        <v>9.00672217504245E-06</v>
      </c>
    </row>
    <row r="458" spans="1:13" s="151" customFormat="1" ht="38.25">
      <c r="A458" s="167">
        <v>453</v>
      </c>
      <c r="B458" s="174"/>
      <c r="C458" s="174">
        <v>85220</v>
      </c>
      <c r="D458" s="176" t="s">
        <v>164</v>
      </c>
      <c r="E458" s="171">
        <f aca="true" t="shared" si="103" ref="E458:K458">SUM(E459:E460)</f>
        <v>418500</v>
      </c>
      <c r="F458" s="171">
        <f t="shared" si="103"/>
        <v>448400</v>
      </c>
      <c r="G458" s="171">
        <f>SUM(G459:G460)</f>
        <v>448400</v>
      </c>
      <c r="H458" s="230">
        <f t="shared" si="103"/>
        <v>364732</v>
      </c>
      <c r="I458" s="240">
        <f t="shared" si="103"/>
        <v>432144</v>
      </c>
      <c r="J458" s="234">
        <f t="shared" si="103"/>
        <v>432144</v>
      </c>
      <c r="K458" s="171">
        <f t="shared" si="103"/>
        <v>361973</v>
      </c>
      <c r="L458" s="223">
        <f t="shared" si="87"/>
        <v>0.9637466547725245</v>
      </c>
      <c r="M458" s="223">
        <f t="shared" si="88"/>
        <v>0.0011447649845916308</v>
      </c>
    </row>
    <row r="459" spans="1:13" s="151" customFormat="1" ht="12.75">
      <c r="A459" s="168">
        <v>454</v>
      </c>
      <c r="B459" s="146"/>
      <c r="C459" s="146"/>
      <c r="D459" s="177" t="s">
        <v>46</v>
      </c>
      <c r="E459" s="63">
        <v>418500</v>
      </c>
      <c r="F459" s="63">
        <v>418500</v>
      </c>
      <c r="G459" s="63">
        <v>418500</v>
      </c>
      <c r="H459" s="76">
        <v>355000</v>
      </c>
      <c r="I459" s="241">
        <v>403349</v>
      </c>
      <c r="J459" s="235">
        <v>403349</v>
      </c>
      <c r="K459" s="63">
        <v>353345</v>
      </c>
      <c r="L459" s="114">
        <f t="shared" si="87"/>
        <v>0.9637968936678614</v>
      </c>
      <c r="M459" s="114">
        <f t="shared" si="88"/>
        <v>0.0010684859948768227</v>
      </c>
    </row>
    <row r="460" spans="1:13" s="151" customFormat="1" ht="25.5">
      <c r="A460" s="167">
        <v>455</v>
      </c>
      <c r="B460" s="146"/>
      <c r="C460" s="146"/>
      <c r="D460" s="177" t="s">
        <v>686</v>
      </c>
      <c r="E460" s="63"/>
      <c r="F460" s="63">
        <v>29900</v>
      </c>
      <c r="G460" s="63">
        <v>29900</v>
      </c>
      <c r="H460" s="76">
        <v>9732</v>
      </c>
      <c r="I460" s="241">
        <v>28795</v>
      </c>
      <c r="J460" s="235">
        <v>28795</v>
      </c>
      <c r="K460" s="63">
        <v>8628</v>
      </c>
      <c r="L460" s="114">
        <f t="shared" si="87"/>
        <v>0.9630434782608696</v>
      </c>
      <c r="M460" s="114">
        <f t="shared" si="88"/>
        <v>7.627898971480805E-05</v>
      </c>
    </row>
    <row r="461" spans="1:13" s="151" customFormat="1" ht="12.75">
      <c r="A461" s="168">
        <v>456</v>
      </c>
      <c r="B461" s="174"/>
      <c r="C461" s="174">
        <v>85226</v>
      </c>
      <c r="D461" s="176" t="s">
        <v>166</v>
      </c>
      <c r="E461" s="171">
        <f aca="true" t="shared" si="104" ref="E461:K461">E462</f>
        <v>283900</v>
      </c>
      <c r="F461" s="171">
        <f t="shared" si="104"/>
        <v>286300</v>
      </c>
      <c r="G461" s="171">
        <f t="shared" si="104"/>
        <v>286300</v>
      </c>
      <c r="H461" s="230">
        <f t="shared" si="104"/>
        <v>229600</v>
      </c>
      <c r="I461" s="240">
        <f t="shared" si="104"/>
        <v>279430</v>
      </c>
      <c r="J461" s="234">
        <f t="shared" si="104"/>
        <v>279430</v>
      </c>
      <c r="K461" s="171">
        <f t="shared" si="104"/>
        <v>229052</v>
      </c>
      <c r="L461" s="223">
        <f t="shared" si="87"/>
        <v>0.9760041914076144</v>
      </c>
      <c r="M461" s="223">
        <f t="shared" si="88"/>
        <v>0.0007402201109917977</v>
      </c>
    </row>
    <row r="462" spans="1:13" s="151" customFormat="1" ht="25.5">
      <c r="A462" s="167">
        <v>457</v>
      </c>
      <c r="B462" s="146"/>
      <c r="C462" s="146"/>
      <c r="D462" s="178" t="s">
        <v>687</v>
      </c>
      <c r="E462" s="63">
        <v>283900</v>
      </c>
      <c r="F462" s="63">
        <v>286300</v>
      </c>
      <c r="G462" s="63">
        <v>286300</v>
      </c>
      <c r="H462" s="76">
        <v>229600</v>
      </c>
      <c r="I462" s="241">
        <v>279430</v>
      </c>
      <c r="J462" s="235">
        <v>279430</v>
      </c>
      <c r="K462" s="63">
        <v>229052</v>
      </c>
      <c r="L462" s="114">
        <f t="shared" si="87"/>
        <v>0.9760041914076144</v>
      </c>
      <c r="M462" s="114">
        <f t="shared" si="88"/>
        <v>0.0007402201109917977</v>
      </c>
    </row>
    <row r="463" spans="1:13" s="151" customFormat="1" ht="25.5">
      <c r="A463" s="168">
        <v>458</v>
      </c>
      <c r="B463" s="174"/>
      <c r="C463" s="174">
        <v>85228</v>
      </c>
      <c r="D463" s="176" t="s">
        <v>249</v>
      </c>
      <c r="E463" s="171">
        <f aca="true" t="shared" si="105" ref="E463:K463">E464+E465</f>
        <v>1042200</v>
      </c>
      <c r="F463" s="171">
        <f t="shared" si="105"/>
        <v>1042200</v>
      </c>
      <c r="G463" s="171">
        <f>G464+G465</f>
        <v>1042200</v>
      </c>
      <c r="H463" s="230">
        <f t="shared" si="105"/>
        <v>0</v>
      </c>
      <c r="I463" s="240">
        <f t="shared" si="105"/>
        <v>938846</v>
      </c>
      <c r="J463" s="234">
        <f t="shared" si="105"/>
        <v>938846</v>
      </c>
      <c r="K463" s="171">
        <f t="shared" si="105"/>
        <v>0</v>
      </c>
      <c r="L463" s="223">
        <f t="shared" si="87"/>
        <v>0.9008309345615045</v>
      </c>
      <c r="M463" s="223">
        <f t="shared" si="88"/>
        <v>0.0024870367903382074</v>
      </c>
    </row>
    <row r="464" spans="1:13" s="151" customFormat="1" ht="12.75">
      <c r="A464" s="167">
        <v>459</v>
      </c>
      <c r="B464" s="174"/>
      <c r="C464" s="174"/>
      <c r="D464" s="177" t="s">
        <v>46</v>
      </c>
      <c r="E464" s="63">
        <v>953200</v>
      </c>
      <c r="F464" s="63">
        <v>953200</v>
      </c>
      <c r="G464" s="63">
        <v>953200</v>
      </c>
      <c r="H464" s="76"/>
      <c r="I464" s="241">
        <v>849850</v>
      </c>
      <c r="J464" s="235">
        <v>849850</v>
      </c>
      <c r="K464" s="63"/>
      <c r="L464" s="114">
        <f t="shared" si="87"/>
        <v>0.8915757448594209</v>
      </c>
      <c r="M464" s="114">
        <f t="shared" si="88"/>
        <v>0.0022512831883705372</v>
      </c>
    </row>
    <row r="465" spans="1:14" s="152" customFormat="1" ht="51">
      <c r="A465" s="168">
        <v>460</v>
      </c>
      <c r="B465" s="174"/>
      <c r="C465" s="174"/>
      <c r="D465" s="181" t="s">
        <v>540</v>
      </c>
      <c r="E465" s="63">
        <v>89000</v>
      </c>
      <c r="F465" s="63">
        <v>89000</v>
      </c>
      <c r="G465" s="63">
        <v>89000</v>
      </c>
      <c r="H465" s="76"/>
      <c r="I465" s="241">
        <v>88996</v>
      </c>
      <c r="J465" s="235">
        <v>88996</v>
      </c>
      <c r="K465" s="63"/>
      <c r="L465" s="114">
        <f t="shared" si="87"/>
        <v>0.9999550561797753</v>
      </c>
      <c r="M465" s="114">
        <f t="shared" si="88"/>
        <v>0.00023575360196767</v>
      </c>
      <c r="N465" s="151"/>
    </row>
    <row r="466" spans="1:13" s="151" customFormat="1" ht="12.75">
      <c r="A466" s="167">
        <v>461</v>
      </c>
      <c r="B466" s="174"/>
      <c r="C466" s="174">
        <v>85233</v>
      </c>
      <c r="D466" s="176" t="s">
        <v>283</v>
      </c>
      <c r="E466" s="171">
        <f aca="true" t="shared" si="106" ref="E466:K466">E467</f>
        <v>12300</v>
      </c>
      <c r="F466" s="171">
        <f t="shared" si="106"/>
        <v>12300</v>
      </c>
      <c r="G466" s="171">
        <f t="shared" si="106"/>
        <v>12300</v>
      </c>
      <c r="H466" s="230">
        <f t="shared" si="106"/>
        <v>0</v>
      </c>
      <c r="I466" s="240">
        <f t="shared" si="106"/>
        <v>8160</v>
      </c>
      <c r="J466" s="234">
        <f t="shared" si="106"/>
        <v>8160</v>
      </c>
      <c r="K466" s="171">
        <f t="shared" si="106"/>
        <v>0</v>
      </c>
      <c r="L466" s="223">
        <f aca="true" t="shared" si="107" ref="L466:L529">I466/F466</f>
        <v>0.6634146341463415</v>
      </c>
      <c r="M466" s="223">
        <f aca="true" t="shared" si="108" ref="M466:M529">I466/$I$676</f>
        <v>2.1616133220101882E-05</v>
      </c>
    </row>
    <row r="467" spans="1:14" s="102" customFormat="1" ht="12.75">
      <c r="A467" s="168">
        <v>462</v>
      </c>
      <c r="B467" s="146"/>
      <c r="C467" s="146"/>
      <c r="D467" s="181" t="s">
        <v>46</v>
      </c>
      <c r="E467" s="63">
        <v>12300</v>
      </c>
      <c r="F467" s="63">
        <v>12300</v>
      </c>
      <c r="G467" s="63">
        <v>12300</v>
      </c>
      <c r="H467" s="76"/>
      <c r="I467" s="241">
        <v>8160</v>
      </c>
      <c r="J467" s="235">
        <v>8160</v>
      </c>
      <c r="K467" s="63"/>
      <c r="L467" s="114">
        <f t="shared" si="107"/>
        <v>0.6634146341463415</v>
      </c>
      <c r="M467" s="114">
        <f t="shared" si="108"/>
        <v>2.1616133220101882E-05</v>
      </c>
      <c r="N467" s="151"/>
    </row>
    <row r="468" spans="1:14" s="152" customFormat="1" ht="12.75">
      <c r="A468" s="167">
        <v>463</v>
      </c>
      <c r="B468" s="174"/>
      <c r="C468" s="174">
        <v>85295</v>
      </c>
      <c r="D468" s="176" t="s">
        <v>168</v>
      </c>
      <c r="E468" s="171">
        <f aca="true" t="shared" si="109" ref="E468:K468">SUM(E469:E474)</f>
        <v>729320</v>
      </c>
      <c r="F468" s="171">
        <f t="shared" si="109"/>
        <v>1049820</v>
      </c>
      <c r="G468" s="171">
        <f>SUM(G469:G474)</f>
        <v>979600</v>
      </c>
      <c r="H468" s="230">
        <f t="shared" si="109"/>
        <v>235220</v>
      </c>
      <c r="I468" s="240">
        <f t="shared" si="109"/>
        <v>1021110</v>
      </c>
      <c r="J468" s="234">
        <f t="shared" si="109"/>
        <v>954798</v>
      </c>
      <c r="K468" s="171">
        <f t="shared" si="109"/>
        <v>234426</v>
      </c>
      <c r="L468" s="223">
        <f t="shared" si="107"/>
        <v>0.9726524547065211</v>
      </c>
      <c r="M468" s="223">
        <f t="shared" si="108"/>
        <v>0.002704957082399293</v>
      </c>
      <c r="N468" s="151"/>
    </row>
    <row r="469" spans="1:14" s="152" customFormat="1" ht="12.75">
      <c r="A469" s="168">
        <v>464</v>
      </c>
      <c r="B469" s="146"/>
      <c r="C469" s="146"/>
      <c r="D469" s="177" t="s">
        <v>319</v>
      </c>
      <c r="E469" s="63">
        <v>586300</v>
      </c>
      <c r="F469" s="63">
        <v>605300</v>
      </c>
      <c r="G469" s="63">
        <v>605300</v>
      </c>
      <c r="H469" s="76">
        <v>197620</v>
      </c>
      <c r="I469" s="241">
        <v>587910</v>
      </c>
      <c r="J469" s="235">
        <v>587910</v>
      </c>
      <c r="K469" s="63">
        <v>196933</v>
      </c>
      <c r="L469" s="114">
        <f t="shared" si="107"/>
        <v>0.9712704444077317</v>
      </c>
      <c r="M469" s="114">
        <f t="shared" si="108"/>
        <v>0.0015573947158615314</v>
      </c>
      <c r="N469" s="151"/>
    </row>
    <row r="470" spans="1:14" s="152" customFormat="1" ht="25.5">
      <c r="A470" s="167">
        <v>465</v>
      </c>
      <c r="B470" s="146"/>
      <c r="C470" s="146"/>
      <c r="D470" s="177" t="s">
        <v>688</v>
      </c>
      <c r="E470" s="63">
        <v>89220</v>
      </c>
      <c r="F470" s="63">
        <v>70220</v>
      </c>
      <c r="G470" s="63"/>
      <c r="H470" s="76"/>
      <c r="I470" s="241">
        <v>66312</v>
      </c>
      <c r="J470" s="235"/>
      <c r="K470" s="63"/>
      <c r="L470" s="114">
        <f t="shared" si="107"/>
        <v>0.9443463400740529</v>
      </c>
      <c r="M470" s="114">
        <f t="shared" si="108"/>
        <v>0.0001756628708445338</v>
      </c>
      <c r="N470" s="151"/>
    </row>
    <row r="471" spans="1:14" s="152" customFormat="1" ht="12.75">
      <c r="A471" s="168">
        <v>466</v>
      </c>
      <c r="B471" s="146"/>
      <c r="C471" s="146"/>
      <c r="D471" s="177" t="s">
        <v>169</v>
      </c>
      <c r="E471" s="63">
        <v>37800</v>
      </c>
      <c r="F471" s="63">
        <v>37800</v>
      </c>
      <c r="G471" s="63">
        <v>37800</v>
      </c>
      <c r="H471" s="76">
        <v>34600</v>
      </c>
      <c r="I471" s="241">
        <v>37566</v>
      </c>
      <c r="J471" s="235">
        <v>37566</v>
      </c>
      <c r="K471" s="63">
        <v>34493</v>
      </c>
      <c r="L471" s="114">
        <f t="shared" si="107"/>
        <v>0.9938095238095238</v>
      </c>
      <c r="M471" s="114">
        <f t="shared" si="108"/>
        <v>9.951368389048373E-05</v>
      </c>
      <c r="N471" s="151"/>
    </row>
    <row r="472" spans="1:14" s="152" customFormat="1" ht="12.75">
      <c r="A472" s="167">
        <v>467</v>
      </c>
      <c r="B472" s="146"/>
      <c r="C472" s="146"/>
      <c r="D472" s="177" t="s">
        <v>232</v>
      </c>
      <c r="E472" s="63">
        <v>3000</v>
      </c>
      <c r="F472" s="63">
        <v>3000</v>
      </c>
      <c r="G472" s="63">
        <v>3000</v>
      </c>
      <c r="H472" s="76">
        <v>3000</v>
      </c>
      <c r="I472" s="241">
        <v>3000</v>
      </c>
      <c r="J472" s="235">
        <v>3000</v>
      </c>
      <c r="K472" s="63">
        <v>3000</v>
      </c>
      <c r="L472" s="114">
        <f t="shared" si="107"/>
        <v>1</v>
      </c>
      <c r="M472" s="114">
        <f t="shared" si="108"/>
        <v>7.947107801508045E-06</v>
      </c>
      <c r="N472" s="151"/>
    </row>
    <row r="473" spans="1:13" s="151" customFormat="1" ht="25.5">
      <c r="A473" s="168">
        <v>468</v>
      </c>
      <c r="B473" s="146"/>
      <c r="C473" s="146"/>
      <c r="D473" s="177" t="s">
        <v>315</v>
      </c>
      <c r="E473" s="63">
        <v>13000</v>
      </c>
      <c r="F473" s="63">
        <v>14500</v>
      </c>
      <c r="G473" s="63">
        <v>14500</v>
      </c>
      <c r="H473" s="76"/>
      <c r="I473" s="241">
        <v>14478</v>
      </c>
      <c r="J473" s="235">
        <v>14478</v>
      </c>
      <c r="K473" s="63"/>
      <c r="L473" s="114">
        <f t="shared" si="107"/>
        <v>0.9984827586206897</v>
      </c>
      <c r="M473" s="114">
        <f t="shared" si="108"/>
        <v>3.835274225007782E-05</v>
      </c>
    </row>
    <row r="474" spans="1:14" s="152" customFormat="1" ht="38.25">
      <c r="A474" s="167">
        <v>469</v>
      </c>
      <c r="B474" s="146"/>
      <c r="C474" s="146"/>
      <c r="D474" s="177" t="s">
        <v>689</v>
      </c>
      <c r="E474" s="63"/>
      <c r="F474" s="63">
        <v>319000</v>
      </c>
      <c r="G474" s="63">
        <v>319000</v>
      </c>
      <c r="H474" s="76"/>
      <c r="I474" s="241">
        <v>311844</v>
      </c>
      <c r="J474" s="235">
        <v>311844</v>
      </c>
      <c r="K474" s="63"/>
      <c r="L474" s="114">
        <f t="shared" si="107"/>
        <v>0.9775673981191223</v>
      </c>
      <c r="M474" s="114">
        <f t="shared" si="108"/>
        <v>0.0008260859617511583</v>
      </c>
      <c r="N474" s="151"/>
    </row>
    <row r="475" spans="1:14" s="152" customFormat="1" ht="25.5">
      <c r="A475" s="170">
        <v>470</v>
      </c>
      <c r="B475" s="173">
        <v>853</v>
      </c>
      <c r="C475" s="173"/>
      <c r="D475" s="144" t="s">
        <v>320</v>
      </c>
      <c r="E475" s="144">
        <f aca="true" t="shared" si="110" ref="E475:K475">E476+E485+E488+E490+E493+E498+E500</f>
        <v>4975100</v>
      </c>
      <c r="F475" s="144">
        <f t="shared" si="110"/>
        <v>5158636</v>
      </c>
      <c r="G475" s="144">
        <f>G476+G485+G488+G490+G493+G498+G500</f>
        <v>5059339</v>
      </c>
      <c r="H475" s="229">
        <f t="shared" si="110"/>
        <v>3860313</v>
      </c>
      <c r="I475" s="239">
        <f t="shared" si="110"/>
        <v>5046935</v>
      </c>
      <c r="J475" s="233">
        <f t="shared" si="110"/>
        <v>4947876</v>
      </c>
      <c r="K475" s="144">
        <f t="shared" si="110"/>
        <v>3850408</v>
      </c>
      <c r="L475" s="119">
        <f t="shared" si="107"/>
        <v>0.9783467955482806</v>
      </c>
      <c r="M475" s="221">
        <f>I475/$I$676</f>
        <v>0.013369512170734668</v>
      </c>
      <c r="N475" s="220"/>
    </row>
    <row r="476" spans="1:14" s="152" customFormat="1" ht="12.75">
      <c r="A476" s="167">
        <v>471</v>
      </c>
      <c r="B476" s="174"/>
      <c r="C476" s="174">
        <v>85305</v>
      </c>
      <c r="D476" s="176" t="s">
        <v>160</v>
      </c>
      <c r="E476" s="171">
        <f aca="true" t="shared" si="111" ref="E476:K476">SUM(E477:E484)</f>
        <v>2492900</v>
      </c>
      <c r="F476" s="171">
        <f t="shared" si="111"/>
        <v>2514100</v>
      </c>
      <c r="G476" s="171">
        <f>SUM(G477:G484)</f>
        <v>2504100</v>
      </c>
      <c r="H476" s="230">
        <f t="shared" si="111"/>
        <v>1927300</v>
      </c>
      <c r="I476" s="240">
        <f t="shared" si="111"/>
        <v>2472561</v>
      </c>
      <c r="J476" s="234">
        <f t="shared" si="111"/>
        <v>2462668</v>
      </c>
      <c r="K476" s="171">
        <f t="shared" si="111"/>
        <v>1923285</v>
      </c>
      <c r="L476" s="223">
        <f t="shared" si="107"/>
        <v>0.9834775864126327</v>
      </c>
      <c r="M476" s="223">
        <f t="shared" si="108"/>
        <v>0.006549902937601511</v>
      </c>
      <c r="N476" s="151"/>
    </row>
    <row r="477" spans="1:14" s="152" customFormat="1" ht="12.75">
      <c r="A477" s="168">
        <v>472</v>
      </c>
      <c r="B477" s="174"/>
      <c r="C477" s="174"/>
      <c r="D477" s="178" t="s">
        <v>274</v>
      </c>
      <c r="E477" s="63">
        <v>350100</v>
      </c>
      <c r="F477" s="63">
        <v>354300</v>
      </c>
      <c r="G477" s="63">
        <v>354300</v>
      </c>
      <c r="H477" s="76">
        <v>282300</v>
      </c>
      <c r="I477" s="241">
        <v>347871</v>
      </c>
      <c r="J477" s="235">
        <v>347871</v>
      </c>
      <c r="K477" s="63">
        <v>281567</v>
      </c>
      <c r="L477" s="114">
        <f t="shared" si="107"/>
        <v>0.9818543607112616</v>
      </c>
      <c r="M477" s="114">
        <f t="shared" si="108"/>
        <v>0.0009215227793394683</v>
      </c>
      <c r="N477" s="151"/>
    </row>
    <row r="478" spans="1:14" s="152" customFormat="1" ht="12.75">
      <c r="A478" s="167">
        <v>473</v>
      </c>
      <c r="B478" s="174"/>
      <c r="C478" s="174"/>
      <c r="D478" s="178" t="s">
        <v>275</v>
      </c>
      <c r="E478" s="63">
        <v>909100</v>
      </c>
      <c r="F478" s="63">
        <v>909100</v>
      </c>
      <c r="G478" s="63">
        <v>909100</v>
      </c>
      <c r="H478" s="76">
        <v>760000</v>
      </c>
      <c r="I478" s="241">
        <v>901682</v>
      </c>
      <c r="J478" s="235">
        <v>901682</v>
      </c>
      <c r="K478" s="63">
        <v>759782</v>
      </c>
      <c r="L478" s="114">
        <f t="shared" si="107"/>
        <v>0.9918402815971841</v>
      </c>
      <c r="M478" s="114">
        <f t="shared" si="108"/>
        <v>0.0023885880188931254</v>
      </c>
      <c r="N478" s="151"/>
    </row>
    <row r="479" spans="1:14" s="152" customFormat="1" ht="25.5">
      <c r="A479" s="168">
        <v>474</v>
      </c>
      <c r="B479" s="174"/>
      <c r="C479" s="174"/>
      <c r="D479" s="177" t="s">
        <v>690</v>
      </c>
      <c r="E479" s="63"/>
      <c r="F479" s="63">
        <v>10000</v>
      </c>
      <c r="G479" s="63"/>
      <c r="H479" s="76"/>
      <c r="I479" s="241">
        <v>9893</v>
      </c>
      <c r="J479" s="235"/>
      <c r="K479" s="63"/>
      <c r="L479" s="114">
        <f t="shared" si="107"/>
        <v>0.9893</v>
      </c>
      <c r="M479" s="114">
        <f t="shared" si="108"/>
        <v>2.6206912493439695E-05</v>
      </c>
      <c r="N479" s="151"/>
    </row>
    <row r="480" spans="1:14" s="152" customFormat="1" ht="12.75">
      <c r="A480" s="167">
        <v>475</v>
      </c>
      <c r="B480" s="174"/>
      <c r="C480" s="174"/>
      <c r="D480" s="178" t="s">
        <v>276</v>
      </c>
      <c r="E480" s="63">
        <v>541800</v>
      </c>
      <c r="F480" s="63">
        <v>541800</v>
      </c>
      <c r="G480" s="63">
        <v>541800</v>
      </c>
      <c r="H480" s="76">
        <v>410000</v>
      </c>
      <c r="I480" s="241">
        <v>528170</v>
      </c>
      <c r="J480" s="235">
        <v>528170</v>
      </c>
      <c r="K480" s="63">
        <v>408591</v>
      </c>
      <c r="L480" s="114">
        <f t="shared" si="107"/>
        <v>0.97484311554079</v>
      </c>
      <c r="M480" s="114">
        <f t="shared" si="108"/>
        <v>0.001399141309174168</v>
      </c>
      <c r="N480" s="151"/>
    </row>
    <row r="481" spans="1:14" s="152" customFormat="1" ht="25.5">
      <c r="A481" s="168">
        <v>476</v>
      </c>
      <c r="B481" s="174"/>
      <c r="C481" s="174"/>
      <c r="D481" s="177" t="s">
        <v>691</v>
      </c>
      <c r="E481" s="63"/>
      <c r="F481" s="63">
        <v>7000</v>
      </c>
      <c r="G481" s="63">
        <v>7000</v>
      </c>
      <c r="H481" s="76"/>
      <c r="I481" s="241">
        <v>7000</v>
      </c>
      <c r="J481" s="235">
        <v>7000</v>
      </c>
      <c r="K481" s="63"/>
      <c r="L481" s="114">
        <f t="shared" si="107"/>
        <v>1</v>
      </c>
      <c r="M481" s="114">
        <f t="shared" si="108"/>
        <v>1.8543251536852103E-05</v>
      </c>
      <c r="N481" s="151"/>
    </row>
    <row r="482" spans="1:14" s="152" customFormat="1" ht="25.5">
      <c r="A482" s="167">
        <v>477</v>
      </c>
      <c r="B482" s="174"/>
      <c r="C482" s="174"/>
      <c r="D482" s="178" t="s">
        <v>277</v>
      </c>
      <c r="E482" s="63">
        <v>641900</v>
      </c>
      <c r="F482" s="63">
        <v>641900</v>
      </c>
      <c r="G482" s="63">
        <v>641900</v>
      </c>
      <c r="H482" s="76">
        <v>475000</v>
      </c>
      <c r="I482" s="241">
        <v>628586</v>
      </c>
      <c r="J482" s="235">
        <v>628586</v>
      </c>
      <c r="K482" s="63">
        <v>473345</v>
      </c>
      <c r="L482" s="114">
        <f t="shared" si="107"/>
        <v>0.9792584514721919</v>
      </c>
      <c r="M482" s="114">
        <f t="shared" si="108"/>
        <v>0.0016651469015062452</v>
      </c>
      <c r="N482" s="151"/>
    </row>
    <row r="483" spans="1:13" s="151" customFormat="1" ht="12.75">
      <c r="A483" s="168">
        <v>478</v>
      </c>
      <c r="B483" s="174"/>
      <c r="C483" s="174"/>
      <c r="D483" s="177" t="s">
        <v>692</v>
      </c>
      <c r="E483" s="63">
        <v>50000</v>
      </c>
      <c r="F483" s="63">
        <v>36000</v>
      </c>
      <c r="G483" s="63">
        <v>36000</v>
      </c>
      <c r="H483" s="76"/>
      <c r="I483" s="241">
        <v>35952</v>
      </c>
      <c r="J483" s="235">
        <v>35952</v>
      </c>
      <c r="K483" s="63"/>
      <c r="L483" s="114">
        <f t="shared" si="107"/>
        <v>0.9986666666666667</v>
      </c>
      <c r="M483" s="114">
        <f t="shared" si="108"/>
        <v>9.523813989327241E-05</v>
      </c>
    </row>
    <row r="484" spans="1:14" s="152" customFormat="1" ht="25.5">
      <c r="A484" s="167">
        <v>479</v>
      </c>
      <c r="B484" s="174"/>
      <c r="C484" s="174"/>
      <c r="D484" s="177" t="s">
        <v>693</v>
      </c>
      <c r="E484" s="63"/>
      <c r="F484" s="63">
        <v>14000</v>
      </c>
      <c r="G484" s="63">
        <v>14000</v>
      </c>
      <c r="H484" s="76"/>
      <c r="I484" s="241">
        <v>13407</v>
      </c>
      <c r="J484" s="235">
        <v>13407</v>
      </c>
      <c r="K484" s="63"/>
      <c r="L484" s="114">
        <f t="shared" si="107"/>
        <v>0.9576428571428571</v>
      </c>
      <c r="M484" s="114">
        <f t="shared" si="108"/>
        <v>3.551562476493945E-05</v>
      </c>
      <c r="N484" s="151"/>
    </row>
    <row r="485" spans="1:13" s="151" customFormat="1" ht="25.5">
      <c r="A485" s="168">
        <v>480</v>
      </c>
      <c r="B485" s="146"/>
      <c r="C485" s="174">
        <v>85321</v>
      </c>
      <c r="D485" s="176" t="s">
        <v>321</v>
      </c>
      <c r="E485" s="171">
        <f aca="true" t="shared" si="112" ref="E485:K485">E486+E487</f>
        <v>234000</v>
      </c>
      <c r="F485" s="171">
        <f t="shared" si="112"/>
        <v>234000</v>
      </c>
      <c r="G485" s="171">
        <f>G486+G487</f>
        <v>234000</v>
      </c>
      <c r="H485" s="230">
        <f t="shared" si="112"/>
        <v>133127</v>
      </c>
      <c r="I485" s="240">
        <f t="shared" si="112"/>
        <v>200373</v>
      </c>
      <c r="J485" s="234">
        <f t="shared" si="112"/>
        <v>200373</v>
      </c>
      <c r="K485" s="171">
        <f t="shared" si="112"/>
        <v>133125</v>
      </c>
      <c r="L485" s="223">
        <f t="shared" si="107"/>
        <v>0.8562948717948718</v>
      </c>
      <c r="M485" s="223">
        <f t="shared" si="108"/>
        <v>0.0005307952771705239</v>
      </c>
    </row>
    <row r="486" spans="1:14" s="152" customFormat="1" ht="12.75">
      <c r="A486" s="167">
        <v>481</v>
      </c>
      <c r="B486" s="146"/>
      <c r="C486" s="146"/>
      <c r="D486" s="177" t="s">
        <v>395</v>
      </c>
      <c r="E486" s="63">
        <v>64000</v>
      </c>
      <c r="F486" s="63">
        <v>64000</v>
      </c>
      <c r="G486" s="63">
        <v>64000</v>
      </c>
      <c r="H486" s="76"/>
      <c r="I486" s="241">
        <v>30376</v>
      </c>
      <c r="J486" s="235">
        <v>30376</v>
      </c>
      <c r="K486" s="63"/>
      <c r="L486" s="114">
        <f t="shared" si="107"/>
        <v>0.474625</v>
      </c>
      <c r="M486" s="114">
        <f t="shared" si="108"/>
        <v>8.04671155262028E-05</v>
      </c>
      <c r="N486" s="151"/>
    </row>
    <row r="487" spans="1:14" s="152" customFormat="1" ht="38.25">
      <c r="A487" s="168">
        <v>482</v>
      </c>
      <c r="B487" s="146"/>
      <c r="C487" s="146"/>
      <c r="D487" s="181" t="s">
        <v>530</v>
      </c>
      <c r="E487" s="63">
        <v>170000</v>
      </c>
      <c r="F487" s="63">
        <v>170000</v>
      </c>
      <c r="G487" s="63">
        <v>170000</v>
      </c>
      <c r="H487" s="76">
        <v>133127</v>
      </c>
      <c r="I487" s="241">
        <v>169997</v>
      </c>
      <c r="J487" s="235">
        <v>169997</v>
      </c>
      <c r="K487" s="63">
        <v>133125</v>
      </c>
      <c r="L487" s="114">
        <f t="shared" si="107"/>
        <v>0.9999823529411764</v>
      </c>
      <c r="M487" s="114">
        <f t="shared" si="108"/>
        <v>0.00045032816164432103</v>
      </c>
      <c r="N487" s="151"/>
    </row>
    <row r="488" spans="1:14" s="152" customFormat="1" ht="12.75">
      <c r="A488" s="167">
        <v>483</v>
      </c>
      <c r="B488" s="174"/>
      <c r="C488" s="174">
        <v>85322</v>
      </c>
      <c r="D488" s="176" t="s">
        <v>165</v>
      </c>
      <c r="E488" s="171">
        <f aca="true" t="shared" si="113" ref="E488:K488">E489</f>
        <v>39900</v>
      </c>
      <c r="F488" s="171">
        <f t="shared" si="113"/>
        <v>42900</v>
      </c>
      <c r="G488" s="171">
        <f t="shared" si="113"/>
        <v>42900</v>
      </c>
      <c r="H488" s="230">
        <f t="shared" si="113"/>
        <v>35500</v>
      </c>
      <c r="I488" s="240">
        <f t="shared" si="113"/>
        <v>41992</v>
      </c>
      <c r="J488" s="234">
        <f t="shared" si="113"/>
        <v>41992</v>
      </c>
      <c r="K488" s="171">
        <f t="shared" si="113"/>
        <v>35030</v>
      </c>
      <c r="L488" s="223">
        <f t="shared" si="107"/>
        <v>0.9788344988344988</v>
      </c>
      <c r="M488" s="223">
        <f t="shared" si="108"/>
        <v>0.00011123831693364194</v>
      </c>
      <c r="N488" s="151"/>
    </row>
    <row r="489" spans="1:14" s="152" customFormat="1" ht="12.75">
      <c r="A489" s="168">
        <v>484</v>
      </c>
      <c r="B489" s="146"/>
      <c r="C489" s="146"/>
      <c r="D489" s="177" t="s">
        <v>46</v>
      </c>
      <c r="E489" s="63">
        <v>39900</v>
      </c>
      <c r="F489" s="63">
        <v>42900</v>
      </c>
      <c r="G489" s="63">
        <v>42900</v>
      </c>
      <c r="H489" s="76">
        <v>35500</v>
      </c>
      <c r="I489" s="241">
        <v>41992</v>
      </c>
      <c r="J489" s="235">
        <v>41992</v>
      </c>
      <c r="K489" s="63">
        <v>35030</v>
      </c>
      <c r="L489" s="114">
        <f t="shared" si="107"/>
        <v>0.9788344988344988</v>
      </c>
      <c r="M489" s="114">
        <f t="shared" si="108"/>
        <v>0.00011123831693364194</v>
      </c>
      <c r="N489" s="151"/>
    </row>
    <row r="490" spans="1:14" s="152" customFormat="1" ht="25.5">
      <c r="A490" s="167">
        <v>485</v>
      </c>
      <c r="B490" s="174"/>
      <c r="C490" s="174">
        <v>85324</v>
      </c>
      <c r="D490" s="176" t="s">
        <v>255</v>
      </c>
      <c r="E490" s="171">
        <f aca="true" t="shared" si="114" ref="E490:K490">SUM(E491:E492)</f>
        <v>0</v>
      </c>
      <c r="F490" s="171">
        <f t="shared" si="114"/>
        <v>39087</v>
      </c>
      <c r="G490" s="171">
        <f>SUM(G491:G492)</f>
        <v>21690</v>
      </c>
      <c r="H490" s="230">
        <f t="shared" si="114"/>
        <v>9386</v>
      </c>
      <c r="I490" s="240">
        <f t="shared" si="114"/>
        <v>37229</v>
      </c>
      <c r="J490" s="234">
        <f t="shared" si="114"/>
        <v>19939</v>
      </c>
      <c r="K490" s="171">
        <f t="shared" si="114"/>
        <v>9385</v>
      </c>
      <c r="L490" s="223">
        <f t="shared" si="107"/>
        <v>0.9524650139432548</v>
      </c>
      <c r="M490" s="223">
        <f t="shared" si="108"/>
        <v>9.862095878078099E-05</v>
      </c>
      <c r="N490" s="151"/>
    </row>
    <row r="491" spans="1:14" s="152" customFormat="1" ht="12.75">
      <c r="A491" s="168">
        <v>486</v>
      </c>
      <c r="B491" s="146"/>
      <c r="C491" s="146"/>
      <c r="D491" s="177" t="s">
        <v>396</v>
      </c>
      <c r="E491" s="63"/>
      <c r="F491" s="63">
        <v>21690</v>
      </c>
      <c r="G491" s="63">
        <v>21690</v>
      </c>
      <c r="H491" s="76">
        <v>9386</v>
      </c>
      <c r="I491" s="241">
        <v>19939</v>
      </c>
      <c r="J491" s="235">
        <v>19939</v>
      </c>
      <c r="K491" s="63">
        <v>9385</v>
      </c>
      <c r="L491" s="114">
        <f t="shared" si="107"/>
        <v>0.9192715537113877</v>
      </c>
      <c r="M491" s="114">
        <f t="shared" si="108"/>
        <v>5.28191274847563E-05</v>
      </c>
      <c r="N491" s="151"/>
    </row>
    <row r="492" spans="1:14" s="152" customFormat="1" ht="12.75">
      <c r="A492" s="167">
        <v>487</v>
      </c>
      <c r="B492" s="146"/>
      <c r="C492" s="146"/>
      <c r="D492" s="177" t="s">
        <v>694</v>
      </c>
      <c r="E492" s="63"/>
      <c r="F492" s="63">
        <v>17397</v>
      </c>
      <c r="G492" s="63"/>
      <c r="H492" s="76"/>
      <c r="I492" s="241">
        <v>17290</v>
      </c>
      <c r="J492" s="235"/>
      <c r="K492" s="63"/>
      <c r="L492" s="114">
        <f t="shared" si="107"/>
        <v>0.993849514284072</v>
      </c>
      <c r="M492" s="114">
        <f t="shared" si="108"/>
        <v>4.58018312960247E-05</v>
      </c>
      <c r="N492" s="151"/>
    </row>
    <row r="493" spans="1:14" s="152" customFormat="1" ht="12.75">
      <c r="A493" s="168">
        <v>488</v>
      </c>
      <c r="B493" s="174"/>
      <c r="C493" s="174">
        <v>85333</v>
      </c>
      <c r="D493" s="176" t="s">
        <v>167</v>
      </c>
      <c r="E493" s="171">
        <f aca="true" t="shared" si="115" ref="E493:K493">SUM(E494:E497)</f>
        <v>1998300</v>
      </c>
      <c r="F493" s="171">
        <f t="shared" si="115"/>
        <v>2102200</v>
      </c>
      <c r="G493" s="171">
        <f>SUM(G494:G497)</f>
        <v>2030300</v>
      </c>
      <c r="H493" s="230">
        <f t="shared" si="115"/>
        <v>1755000</v>
      </c>
      <c r="I493" s="240">
        <f t="shared" si="115"/>
        <v>2081203</v>
      </c>
      <c r="J493" s="234">
        <f t="shared" si="115"/>
        <v>2009327</v>
      </c>
      <c r="K493" s="171">
        <f t="shared" si="115"/>
        <v>1749583</v>
      </c>
      <c r="L493" s="223">
        <f t="shared" si="107"/>
        <v>0.9900118923033013</v>
      </c>
      <c r="M493" s="223">
        <f t="shared" si="108"/>
        <v>0.005513181532607316</v>
      </c>
      <c r="N493" s="151"/>
    </row>
    <row r="494" spans="1:14" s="152" customFormat="1" ht="12.75">
      <c r="A494" s="167">
        <v>489</v>
      </c>
      <c r="B494" s="174"/>
      <c r="C494" s="174"/>
      <c r="D494" s="187" t="s">
        <v>22</v>
      </c>
      <c r="E494" s="63">
        <v>1998300</v>
      </c>
      <c r="F494" s="63">
        <v>1998300</v>
      </c>
      <c r="G494" s="63">
        <v>1998300</v>
      </c>
      <c r="H494" s="76">
        <v>1755000</v>
      </c>
      <c r="I494" s="241">
        <v>1990847</v>
      </c>
      <c r="J494" s="235">
        <v>1990847</v>
      </c>
      <c r="K494" s="63">
        <v>1749583</v>
      </c>
      <c r="L494" s="114">
        <f t="shared" si="107"/>
        <v>0.9962703297803133</v>
      </c>
      <c r="M494" s="114">
        <f t="shared" si="108"/>
        <v>0.005273825241769629</v>
      </c>
      <c r="N494" s="151"/>
    </row>
    <row r="495" spans="1:14" s="152" customFormat="1" ht="12.75">
      <c r="A495" s="168">
        <v>490</v>
      </c>
      <c r="B495" s="174"/>
      <c r="C495" s="174"/>
      <c r="D495" s="181" t="s">
        <v>695</v>
      </c>
      <c r="E495" s="63"/>
      <c r="F495" s="63">
        <v>26000</v>
      </c>
      <c r="G495" s="63">
        <v>26000</v>
      </c>
      <c r="H495" s="76"/>
      <c r="I495" s="241">
        <v>12480</v>
      </c>
      <c r="J495" s="235">
        <v>12480</v>
      </c>
      <c r="K495" s="63"/>
      <c r="L495" s="114">
        <f t="shared" si="107"/>
        <v>0.48</v>
      </c>
      <c r="M495" s="114">
        <f t="shared" si="108"/>
        <v>3.3059968454273464E-05</v>
      </c>
      <c r="N495" s="151"/>
    </row>
    <row r="496" spans="1:14" s="152" customFormat="1" ht="12.75">
      <c r="A496" s="167">
        <v>491</v>
      </c>
      <c r="B496" s="174"/>
      <c r="C496" s="174"/>
      <c r="D496" s="181" t="s">
        <v>696</v>
      </c>
      <c r="E496" s="63"/>
      <c r="F496" s="63">
        <v>6000</v>
      </c>
      <c r="G496" s="63">
        <v>6000</v>
      </c>
      <c r="H496" s="76"/>
      <c r="I496" s="241">
        <v>6000</v>
      </c>
      <c r="J496" s="235">
        <v>6000</v>
      </c>
      <c r="K496" s="63"/>
      <c r="L496" s="114">
        <f t="shared" si="107"/>
        <v>1</v>
      </c>
      <c r="M496" s="114">
        <f t="shared" si="108"/>
        <v>1.589421560301609E-05</v>
      </c>
      <c r="N496" s="151"/>
    </row>
    <row r="497" spans="1:14" s="152" customFormat="1" ht="25.5">
      <c r="A497" s="168">
        <v>492</v>
      </c>
      <c r="B497" s="174"/>
      <c r="C497" s="174"/>
      <c r="D497" s="181" t="s">
        <v>697</v>
      </c>
      <c r="E497" s="63"/>
      <c r="F497" s="63">
        <v>71900</v>
      </c>
      <c r="G497" s="63"/>
      <c r="H497" s="76"/>
      <c r="I497" s="241">
        <v>71876</v>
      </c>
      <c r="J497" s="235"/>
      <c r="K497" s="63"/>
      <c r="L497" s="114">
        <f t="shared" si="107"/>
        <v>0.9996662030598052</v>
      </c>
      <c r="M497" s="114">
        <f t="shared" si="108"/>
        <v>0.0001904021067803974</v>
      </c>
      <c r="N497" s="151"/>
    </row>
    <row r="498" spans="1:14" s="152" customFormat="1" ht="12.75">
      <c r="A498" s="167">
        <v>493</v>
      </c>
      <c r="B498" s="174"/>
      <c r="C498" s="174">
        <v>85334</v>
      </c>
      <c r="D498" s="176" t="s">
        <v>698</v>
      </c>
      <c r="E498" s="171">
        <f aca="true" t="shared" si="116" ref="E498:K498">SUM(E499:E499)</f>
        <v>0</v>
      </c>
      <c r="F498" s="171">
        <f t="shared" si="116"/>
        <v>4849</v>
      </c>
      <c r="G498" s="171">
        <f t="shared" si="116"/>
        <v>4849</v>
      </c>
      <c r="H498" s="230">
        <f t="shared" si="116"/>
        <v>0</v>
      </c>
      <c r="I498" s="240">
        <f t="shared" si="116"/>
        <v>4848</v>
      </c>
      <c r="J498" s="234">
        <f t="shared" si="116"/>
        <v>4848</v>
      </c>
      <c r="K498" s="171">
        <f t="shared" si="116"/>
        <v>0</v>
      </c>
      <c r="L498" s="223">
        <f t="shared" si="107"/>
        <v>0.9997937719117344</v>
      </c>
      <c r="M498" s="223">
        <f t="shared" si="108"/>
        <v>1.2842526207237E-05</v>
      </c>
      <c r="N498" s="151"/>
    </row>
    <row r="499" spans="1:14" s="152" customFormat="1" ht="38.25">
      <c r="A499" s="168">
        <v>494</v>
      </c>
      <c r="B499" s="174"/>
      <c r="C499" s="174"/>
      <c r="D499" s="181" t="s">
        <v>530</v>
      </c>
      <c r="E499" s="63"/>
      <c r="F499" s="63">
        <v>4849</v>
      </c>
      <c r="G499" s="63">
        <v>4849</v>
      </c>
      <c r="H499" s="76"/>
      <c r="I499" s="241">
        <v>4848</v>
      </c>
      <c r="J499" s="235">
        <v>4848</v>
      </c>
      <c r="K499" s="63"/>
      <c r="L499" s="114">
        <f t="shared" si="107"/>
        <v>0.9997937719117344</v>
      </c>
      <c r="M499" s="114">
        <f t="shared" si="108"/>
        <v>1.2842526207237E-05</v>
      </c>
      <c r="N499" s="151"/>
    </row>
    <row r="500" spans="1:14" s="152" customFormat="1" ht="12.75">
      <c r="A500" s="167">
        <v>495</v>
      </c>
      <c r="B500" s="174"/>
      <c r="C500" s="174">
        <v>85395</v>
      </c>
      <c r="D500" s="176" t="s">
        <v>52</v>
      </c>
      <c r="E500" s="171">
        <f aca="true" t="shared" si="117" ref="E500:K500">SUM(E501:E505)</f>
        <v>210000</v>
      </c>
      <c r="F500" s="171">
        <f t="shared" si="117"/>
        <v>221500</v>
      </c>
      <c r="G500" s="171">
        <f>SUM(G501:G505)</f>
        <v>221500</v>
      </c>
      <c r="H500" s="230">
        <f t="shared" si="117"/>
        <v>0</v>
      </c>
      <c r="I500" s="240">
        <f t="shared" si="117"/>
        <v>208729</v>
      </c>
      <c r="J500" s="234">
        <f t="shared" si="117"/>
        <v>208729</v>
      </c>
      <c r="K500" s="171">
        <f t="shared" si="117"/>
        <v>0</v>
      </c>
      <c r="L500" s="223">
        <f t="shared" si="107"/>
        <v>0.9423431151241535</v>
      </c>
      <c r="M500" s="223">
        <f t="shared" si="108"/>
        <v>0.0005529306214336576</v>
      </c>
      <c r="N500" s="151"/>
    </row>
    <row r="501" spans="1:14" s="152" customFormat="1" ht="25.5">
      <c r="A501" s="168">
        <v>496</v>
      </c>
      <c r="B501" s="146"/>
      <c r="C501" s="146"/>
      <c r="D501" s="177" t="s">
        <v>699</v>
      </c>
      <c r="E501" s="63">
        <v>15000</v>
      </c>
      <c r="F501" s="63">
        <v>15000</v>
      </c>
      <c r="G501" s="63">
        <v>15000</v>
      </c>
      <c r="H501" s="76"/>
      <c r="I501" s="241">
        <v>14370</v>
      </c>
      <c r="J501" s="235">
        <v>14370</v>
      </c>
      <c r="K501" s="63"/>
      <c r="L501" s="114">
        <f t="shared" si="107"/>
        <v>0.958</v>
      </c>
      <c r="M501" s="114">
        <f t="shared" si="108"/>
        <v>3.806664636922354E-05</v>
      </c>
      <c r="N501" s="151"/>
    </row>
    <row r="502" spans="1:14" s="152" customFormat="1" ht="38.25">
      <c r="A502" s="167">
        <v>497</v>
      </c>
      <c r="B502" s="146"/>
      <c r="C502" s="146"/>
      <c r="D502" s="177" t="s">
        <v>700</v>
      </c>
      <c r="E502" s="63">
        <v>70000</v>
      </c>
      <c r="F502" s="63">
        <v>69012</v>
      </c>
      <c r="G502" s="63">
        <v>69012</v>
      </c>
      <c r="H502" s="76"/>
      <c r="I502" s="241">
        <v>69012</v>
      </c>
      <c r="J502" s="235">
        <v>69012</v>
      </c>
      <c r="K502" s="63"/>
      <c r="L502" s="114">
        <f t="shared" si="107"/>
        <v>1</v>
      </c>
      <c r="M502" s="114">
        <f t="shared" si="108"/>
        <v>0.00018281526786589105</v>
      </c>
      <c r="N502" s="151"/>
    </row>
    <row r="503" spans="1:14" s="152" customFormat="1" ht="25.5">
      <c r="A503" s="168">
        <v>498</v>
      </c>
      <c r="B503" s="146"/>
      <c r="C503" s="146"/>
      <c r="D503" s="177" t="s">
        <v>701</v>
      </c>
      <c r="E503" s="63">
        <v>25000</v>
      </c>
      <c r="F503" s="63">
        <v>31378</v>
      </c>
      <c r="G503" s="63">
        <v>31378</v>
      </c>
      <c r="H503" s="76"/>
      <c r="I503" s="241">
        <v>30868</v>
      </c>
      <c r="J503" s="235">
        <v>30868</v>
      </c>
      <c r="K503" s="63"/>
      <c r="L503" s="114">
        <f t="shared" si="107"/>
        <v>0.9837465740327618</v>
      </c>
      <c r="M503" s="114">
        <f t="shared" si="108"/>
        <v>8.177044120565011E-05</v>
      </c>
      <c r="N503" s="151"/>
    </row>
    <row r="504" spans="1:14" s="152" customFormat="1" ht="38.25">
      <c r="A504" s="167">
        <v>499</v>
      </c>
      <c r="B504" s="146"/>
      <c r="C504" s="146"/>
      <c r="D504" s="177" t="s">
        <v>702</v>
      </c>
      <c r="E504" s="63">
        <v>100000</v>
      </c>
      <c r="F504" s="63">
        <v>94610</v>
      </c>
      <c r="G504" s="63">
        <v>94610</v>
      </c>
      <c r="H504" s="76"/>
      <c r="I504" s="241">
        <v>83670</v>
      </c>
      <c r="J504" s="235">
        <v>83670</v>
      </c>
      <c r="K504" s="63"/>
      <c r="L504" s="114">
        <f t="shared" si="107"/>
        <v>0.8843674030229363</v>
      </c>
      <c r="M504" s="114">
        <f t="shared" si="108"/>
        <v>0.00022164483658405936</v>
      </c>
      <c r="N504" s="151"/>
    </row>
    <row r="505" spans="1:14" s="152" customFormat="1" ht="38.25">
      <c r="A505" s="168">
        <v>500</v>
      </c>
      <c r="B505" s="146"/>
      <c r="C505" s="146"/>
      <c r="D505" s="177" t="s">
        <v>703</v>
      </c>
      <c r="E505" s="63"/>
      <c r="F505" s="63">
        <v>11500</v>
      </c>
      <c r="G505" s="63">
        <v>11500</v>
      </c>
      <c r="H505" s="76"/>
      <c r="I505" s="241">
        <v>10809</v>
      </c>
      <c r="J505" s="235">
        <v>10809</v>
      </c>
      <c r="K505" s="63"/>
      <c r="L505" s="114">
        <f t="shared" si="107"/>
        <v>0.9399130434782609</v>
      </c>
      <c r="M505" s="114">
        <f t="shared" si="108"/>
        <v>2.8633429408833485E-05</v>
      </c>
      <c r="N505" s="151"/>
    </row>
    <row r="506" spans="1:14" s="152" customFormat="1" ht="19.5" customHeight="1">
      <c r="A506" s="169">
        <v>501</v>
      </c>
      <c r="B506" s="173">
        <v>854</v>
      </c>
      <c r="C506" s="189"/>
      <c r="D506" s="144" t="s">
        <v>463</v>
      </c>
      <c r="E506" s="144">
        <f aca="true" t="shared" si="118" ref="E506:K506">E507+E526+E528+E534+E538+E540+E544+E546+E548</f>
        <v>11385600</v>
      </c>
      <c r="F506" s="144">
        <f t="shared" si="118"/>
        <v>12585782</v>
      </c>
      <c r="G506" s="144">
        <f>G507+G526+G528+G534+G538+G540+G544+G546+G548</f>
        <v>12581582</v>
      </c>
      <c r="H506" s="229">
        <f t="shared" si="118"/>
        <v>8714900</v>
      </c>
      <c r="I506" s="239">
        <f t="shared" si="118"/>
        <v>11917528</v>
      </c>
      <c r="J506" s="233">
        <f t="shared" si="118"/>
        <v>11913333</v>
      </c>
      <c r="K506" s="144">
        <f t="shared" si="118"/>
        <v>8438153</v>
      </c>
      <c r="L506" s="119">
        <f t="shared" si="107"/>
        <v>0.9469040541143967</v>
      </c>
      <c r="M506" s="222">
        <f t="shared" si="108"/>
        <v>0.031569959914496855</v>
      </c>
      <c r="N506" s="220"/>
    </row>
    <row r="507" spans="1:14" s="152" customFormat="1" ht="12.75">
      <c r="A507" s="168">
        <v>502</v>
      </c>
      <c r="B507" s="174"/>
      <c r="C507" s="174">
        <v>85401</v>
      </c>
      <c r="D507" s="176" t="s">
        <v>170</v>
      </c>
      <c r="E507" s="171">
        <f aca="true" t="shared" si="119" ref="E507:K507">SUM(E508:E525)</f>
        <v>2837700</v>
      </c>
      <c r="F507" s="171">
        <f t="shared" si="119"/>
        <v>2867650</v>
      </c>
      <c r="G507" s="171">
        <f>SUM(G508:G525)</f>
        <v>2867650</v>
      </c>
      <c r="H507" s="230">
        <f t="shared" si="119"/>
        <v>2467800</v>
      </c>
      <c r="I507" s="240">
        <f t="shared" si="119"/>
        <v>2690291</v>
      </c>
      <c r="J507" s="234">
        <f t="shared" si="119"/>
        <v>2690291</v>
      </c>
      <c r="K507" s="171">
        <f t="shared" si="119"/>
        <v>2333055</v>
      </c>
      <c r="L507" s="223">
        <f t="shared" si="107"/>
        <v>0.9381517967673879</v>
      </c>
      <c r="M507" s="223">
        <f t="shared" si="108"/>
        <v>0.007126677531475626</v>
      </c>
      <c r="N507" s="151"/>
    </row>
    <row r="508" spans="1:14" s="152" customFormat="1" ht="12.75">
      <c r="A508" s="167">
        <v>503</v>
      </c>
      <c r="B508" s="174"/>
      <c r="C508" s="174"/>
      <c r="D508" s="177" t="s">
        <v>85</v>
      </c>
      <c r="E508" s="63">
        <v>142900</v>
      </c>
      <c r="F508" s="63">
        <v>142900</v>
      </c>
      <c r="G508" s="63">
        <v>142900</v>
      </c>
      <c r="H508" s="76">
        <v>123000</v>
      </c>
      <c r="I508" s="241">
        <v>132516</v>
      </c>
      <c r="J508" s="235">
        <v>132516</v>
      </c>
      <c r="K508" s="63">
        <v>114155</v>
      </c>
      <c r="L508" s="114">
        <f t="shared" si="107"/>
        <v>0.9273337998600419</v>
      </c>
      <c r="M508" s="114">
        <f t="shared" si="108"/>
        <v>0.00035103964580821337</v>
      </c>
      <c r="N508" s="151"/>
    </row>
    <row r="509" spans="1:14" s="152" customFormat="1" ht="12.75">
      <c r="A509" s="168">
        <v>504</v>
      </c>
      <c r="B509" s="174"/>
      <c r="C509" s="174"/>
      <c r="D509" s="177" t="s">
        <v>86</v>
      </c>
      <c r="E509" s="63">
        <v>211300</v>
      </c>
      <c r="F509" s="63">
        <v>212700</v>
      </c>
      <c r="G509" s="63">
        <v>212700</v>
      </c>
      <c r="H509" s="76">
        <v>195900</v>
      </c>
      <c r="I509" s="241">
        <v>202120</v>
      </c>
      <c r="J509" s="235">
        <v>202120</v>
      </c>
      <c r="K509" s="63">
        <v>185332</v>
      </c>
      <c r="L509" s="114">
        <f t="shared" si="107"/>
        <v>0.9502585801598495</v>
      </c>
      <c r="M509" s="114">
        <f t="shared" si="108"/>
        <v>0.0005354231429469354</v>
      </c>
      <c r="N509" s="151"/>
    </row>
    <row r="510" spans="1:14" s="152" customFormat="1" ht="12.75">
      <c r="A510" s="167">
        <v>505</v>
      </c>
      <c r="B510" s="174"/>
      <c r="C510" s="174"/>
      <c r="D510" s="177" t="s">
        <v>87</v>
      </c>
      <c r="E510" s="63">
        <v>208600</v>
      </c>
      <c r="F510" s="63">
        <v>223850</v>
      </c>
      <c r="G510" s="63">
        <v>223850</v>
      </c>
      <c r="H510" s="76">
        <v>186950</v>
      </c>
      <c r="I510" s="241">
        <v>215787</v>
      </c>
      <c r="J510" s="235">
        <v>215787</v>
      </c>
      <c r="K510" s="63">
        <v>185581</v>
      </c>
      <c r="L510" s="114">
        <f t="shared" si="107"/>
        <v>0.9639803439803439</v>
      </c>
      <c r="M510" s="114">
        <f t="shared" si="108"/>
        <v>0.0005716275170546722</v>
      </c>
      <c r="N510" s="151"/>
    </row>
    <row r="511" spans="1:14" s="152" customFormat="1" ht="12.75">
      <c r="A511" s="168">
        <v>506</v>
      </c>
      <c r="B511" s="174"/>
      <c r="C511" s="174"/>
      <c r="D511" s="177" t="s">
        <v>88</v>
      </c>
      <c r="E511" s="63">
        <v>67800</v>
      </c>
      <c r="F511" s="63">
        <v>87700</v>
      </c>
      <c r="G511" s="63">
        <v>87700</v>
      </c>
      <c r="H511" s="76">
        <v>65400</v>
      </c>
      <c r="I511" s="241">
        <v>76969</v>
      </c>
      <c r="J511" s="235">
        <v>76969</v>
      </c>
      <c r="K511" s="63">
        <v>56483</v>
      </c>
      <c r="L511" s="114">
        <f t="shared" si="107"/>
        <v>0.8776396807297605</v>
      </c>
      <c r="M511" s="114">
        <f t="shared" si="108"/>
        <v>0.00020389364679142423</v>
      </c>
      <c r="N511" s="151"/>
    </row>
    <row r="512" spans="1:14" s="152" customFormat="1" ht="12.75">
      <c r="A512" s="167">
        <v>507</v>
      </c>
      <c r="B512" s="174"/>
      <c r="C512" s="174"/>
      <c r="D512" s="177" t="s">
        <v>89</v>
      </c>
      <c r="E512" s="63">
        <v>131900</v>
      </c>
      <c r="F512" s="63">
        <v>131900</v>
      </c>
      <c r="G512" s="63">
        <v>131900</v>
      </c>
      <c r="H512" s="76">
        <v>116200</v>
      </c>
      <c r="I512" s="241">
        <v>128494</v>
      </c>
      <c r="J512" s="235">
        <v>128494</v>
      </c>
      <c r="K512" s="63">
        <v>113015</v>
      </c>
      <c r="L512" s="114">
        <f t="shared" si="107"/>
        <v>0.974177407126611</v>
      </c>
      <c r="M512" s="114">
        <f t="shared" si="108"/>
        <v>0.0003403852232823249</v>
      </c>
      <c r="N512" s="151"/>
    </row>
    <row r="513" spans="1:14" s="152" customFormat="1" ht="12.75">
      <c r="A513" s="168">
        <v>508</v>
      </c>
      <c r="B513" s="174"/>
      <c r="C513" s="174"/>
      <c r="D513" s="177" t="s">
        <v>90</v>
      </c>
      <c r="E513" s="63">
        <v>77500</v>
      </c>
      <c r="F513" s="63">
        <v>77600</v>
      </c>
      <c r="G513" s="63">
        <v>77600</v>
      </c>
      <c r="H513" s="76">
        <v>61750</v>
      </c>
      <c r="I513" s="241">
        <v>75500</v>
      </c>
      <c r="J513" s="235">
        <v>75500</v>
      </c>
      <c r="K513" s="63">
        <v>61539</v>
      </c>
      <c r="L513" s="114">
        <f t="shared" si="107"/>
        <v>0.9729381443298969</v>
      </c>
      <c r="M513" s="114">
        <f t="shared" si="108"/>
        <v>0.00020000221300461914</v>
      </c>
      <c r="N513" s="151"/>
    </row>
    <row r="514" spans="1:14" s="152" customFormat="1" ht="12.75">
      <c r="A514" s="167">
        <v>509</v>
      </c>
      <c r="B514" s="174"/>
      <c r="C514" s="174"/>
      <c r="D514" s="177" t="s">
        <v>91</v>
      </c>
      <c r="E514" s="63">
        <v>45000</v>
      </c>
      <c r="F514" s="63">
        <v>47100</v>
      </c>
      <c r="G514" s="63">
        <v>47100</v>
      </c>
      <c r="H514" s="76">
        <v>40900</v>
      </c>
      <c r="I514" s="241">
        <v>46600</v>
      </c>
      <c r="J514" s="235">
        <v>46600</v>
      </c>
      <c r="K514" s="63">
        <v>40869</v>
      </c>
      <c r="L514" s="114">
        <f t="shared" si="107"/>
        <v>0.9893842887473461</v>
      </c>
      <c r="M514" s="114">
        <f t="shared" si="108"/>
        <v>0.0001234450745167583</v>
      </c>
      <c r="N514" s="151"/>
    </row>
    <row r="515" spans="1:14" s="152" customFormat="1" ht="12.75">
      <c r="A515" s="168">
        <v>510</v>
      </c>
      <c r="B515" s="174"/>
      <c r="C515" s="174"/>
      <c r="D515" s="177" t="s">
        <v>92</v>
      </c>
      <c r="E515" s="63">
        <v>188100</v>
      </c>
      <c r="F515" s="63">
        <v>178600</v>
      </c>
      <c r="G515" s="63">
        <v>178600</v>
      </c>
      <c r="H515" s="76">
        <v>156600</v>
      </c>
      <c r="I515" s="241">
        <v>166109</v>
      </c>
      <c r="J515" s="235">
        <v>166109</v>
      </c>
      <c r="K515" s="63">
        <v>144814</v>
      </c>
      <c r="L515" s="114">
        <f t="shared" si="107"/>
        <v>0.9300615901455767</v>
      </c>
      <c r="M515" s="114">
        <f t="shared" si="108"/>
        <v>0.0004400287099335666</v>
      </c>
      <c r="N515" s="151"/>
    </row>
    <row r="516" spans="1:14" s="152" customFormat="1" ht="12.75">
      <c r="A516" s="167">
        <v>511</v>
      </c>
      <c r="B516" s="174"/>
      <c r="C516" s="174"/>
      <c r="D516" s="177" t="s">
        <v>93</v>
      </c>
      <c r="E516" s="63">
        <v>102700</v>
      </c>
      <c r="F516" s="63">
        <v>115500</v>
      </c>
      <c r="G516" s="63">
        <v>115500</v>
      </c>
      <c r="H516" s="76">
        <v>107500</v>
      </c>
      <c r="I516" s="241">
        <v>109789</v>
      </c>
      <c r="J516" s="235">
        <v>109789</v>
      </c>
      <c r="K516" s="63">
        <v>101989</v>
      </c>
      <c r="L516" s="114">
        <f t="shared" si="107"/>
        <v>0.9505541125541126</v>
      </c>
      <c r="M516" s="114">
        <f t="shared" si="108"/>
        <v>0.00029083500613992226</v>
      </c>
      <c r="N516" s="151"/>
    </row>
    <row r="517" spans="1:14" s="152" customFormat="1" ht="12.75">
      <c r="A517" s="168">
        <v>512</v>
      </c>
      <c r="B517" s="174"/>
      <c r="C517" s="174"/>
      <c r="D517" s="177" t="s">
        <v>94</v>
      </c>
      <c r="E517" s="63">
        <v>241300</v>
      </c>
      <c r="F517" s="63">
        <v>214400</v>
      </c>
      <c r="G517" s="63">
        <v>214400</v>
      </c>
      <c r="H517" s="76">
        <v>177500</v>
      </c>
      <c r="I517" s="241">
        <v>178031</v>
      </c>
      <c r="J517" s="235">
        <v>178031</v>
      </c>
      <c r="K517" s="63">
        <v>141131</v>
      </c>
      <c r="L517" s="114">
        <f t="shared" si="107"/>
        <v>0.8303684701492537</v>
      </c>
      <c r="M517" s="114">
        <f t="shared" si="108"/>
        <v>0.00047161051633675956</v>
      </c>
      <c r="N517" s="151"/>
    </row>
    <row r="518" spans="1:14" s="152" customFormat="1" ht="12.75">
      <c r="A518" s="167">
        <v>513</v>
      </c>
      <c r="B518" s="174"/>
      <c r="C518" s="174"/>
      <c r="D518" s="177" t="s">
        <v>95</v>
      </c>
      <c r="E518" s="63">
        <v>190400</v>
      </c>
      <c r="F518" s="63">
        <v>179500</v>
      </c>
      <c r="G518" s="63">
        <v>179500</v>
      </c>
      <c r="H518" s="76">
        <v>152900</v>
      </c>
      <c r="I518" s="241">
        <v>158488</v>
      </c>
      <c r="J518" s="235">
        <v>158488</v>
      </c>
      <c r="K518" s="63">
        <v>138269</v>
      </c>
      <c r="L518" s="114">
        <f t="shared" si="107"/>
        <v>0.882941504178273</v>
      </c>
      <c r="M518" s="114">
        <f t="shared" si="108"/>
        <v>0.00041984040708180234</v>
      </c>
      <c r="N518" s="151"/>
    </row>
    <row r="519" spans="1:14" s="152" customFormat="1" ht="12.75">
      <c r="A519" s="168">
        <v>514</v>
      </c>
      <c r="B519" s="174"/>
      <c r="C519" s="174"/>
      <c r="D519" s="177" t="s">
        <v>96</v>
      </c>
      <c r="E519" s="63">
        <v>139700</v>
      </c>
      <c r="F519" s="63">
        <v>159900</v>
      </c>
      <c r="G519" s="63">
        <v>159900</v>
      </c>
      <c r="H519" s="76">
        <v>139700</v>
      </c>
      <c r="I519" s="241">
        <v>152852</v>
      </c>
      <c r="J519" s="235">
        <v>152852</v>
      </c>
      <c r="K519" s="63">
        <v>136179</v>
      </c>
      <c r="L519" s="114">
        <f t="shared" si="107"/>
        <v>0.9559224515322077</v>
      </c>
      <c r="M519" s="114">
        <f t="shared" si="108"/>
        <v>0.00040491044055870255</v>
      </c>
      <c r="N519" s="151"/>
    </row>
    <row r="520" spans="1:13" s="151" customFormat="1" ht="12.75">
      <c r="A520" s="167">
        <v>515</v>
      </c>
      <c r="B520" s="174"/>
      <c r="C520" s="174"/>
      <c r="D520" s="177" t="s">
        <v>97</v>
      </c>
      <c r="E520" s="63">
        <v>208700</v>
      </c>
      <c r="F520" s="63">
        <v>211700</v>
      </c>
      <c r="G520" s="63">
        <v>211700</v>
      </c>
      <c r="H520" s="76">
        <v>187700</v>
      </c>
      <c r="I520" s="241">
        <v>210337</v>
      </c>
      <c r="J520" s="235">
        <v>210337</v>
      </c>
      <c r="K520" s="63">
        <v>187212</v>
      </c>
      <c r="L520" s="114">
        <f t="shared" si="107"/>
        <v>0.9935616438356164</v>
      </c>
      <c r="M520" s="114">
        <f t="shared" si="108"/>
        <v>0.0005571902712152659</v>
      </c>
    </row>
    <row r="521" spans="1:13" s="151" customFormat="1" ht="12.75">
      <c r="A521" s="168">
        <v>516</v>
      </c>
      <c r="B521" s="174"/>
      <c r="C521" s="174"/>
      <c r="D521" s="177" t="s">
        <v>98</v>
      </c>
      <c r="E521" s="63">
        <v>190000</v>
      </c>
      <c r="F521" s="63">
        <v>193200</v>
      </c>
      <c r="G521" s="63">
        <v>193200</v>
      </c>
      <c r="H521" s="76">
        <v>174300</v>
      </c>
      <c r="I521" s="241">
        <v>192387</v>
      </c>
      <c r="J521" s="235">
        <v>192387</v>
      </c>
      <c r="K521" s="63">
        <v>173492</v>
      </c>
      <c r="L521" s="114">
        <f t="shared" si="107"/>
        <v>0.9957919254658385</v>
      </c>
      <c r="M521" s="114">
        <f t="shared" si="108"/>
        <v>0.0005096400762029094</v>
      </c>
    </row>
    <row r="522" spans="1:14" s="152" customFormat="1" ht="12.75">
      <c r="A522" s="167">
        <v>517</v>
      </c>
      <c r="B522" s="174"/>
      <c r="C522" s="174"/>
      <c r="D522" s="177" t="s">
        <v>100</v>
      </c>
      <c r="E522" s="63">
        <v>50900</v>
      </c>
      <c r="F522" s="63">
        <v>50900</v>
      </c>
      <c r="G522" s="63">
        <v>50900</v>
      </c>
      <c r="H522" s="76">
        <v>45200</v>
      </c>
      <c r="I522" s="241">
        <v>50682</v>
      </c>
      <c r="J522" s="235">
        <v>50682</v>
      </c>
      <c r="K522" s="63">
        <v>44982</v>
      </c>
      <c r="L522" s="114">
        <f t="shared" si="107"/>
        <v>0.9957170923379175</v>
      </c>
      <c r="M522" s="114">
        <f t="shared" si="108"/>
        <v>0.0001342584391986769</v>
      </c>
      <c r="N522" s="151"/>
    </row>
    <row r="523" spans="1:13" s="151" customFormat="1" ht="25.5">
      <c r="A523" s="168">
        <v>518</v>
      </c>
      <c r="B523" s="174"/>
      <c r="C523" s="174"/>
      <c r="D523" s="177" t="s">
        <v>704</v>
      </c>
      <c r="E523" s="63">
        <v>51500</v>
      </c>
      <c r="F523" s="63">
        <v>52000</v>
      </c>
      <c r="G523" s="63">
        <v>52000</v>
      </c>
      <c r="H523" s="76">
        <v>44700</v>
      </c>
      <c r="I523" s="241">
        <v>47351</v>
      </c>
      <c r="J523" s="235">
        <v>47351</v>
      </c>
      <c r="K523" s="63">
        <v>40487</v>
      </c>
      <c r="L523" s="114">
        <f t="shared" si="107"/>
        <v>0.9105961538461539</v>
      </c>
      <c r="M523" s="114">
        <f t="shared" si="108"/>
        <v>0.00012543450050306914</v>
      </c>
    </row>
    <row r="524" spans="1:14" s="152" customFormat="1" ht="12.75">
      <c r="A524" s="167">
        <v>519</v>
      </c>
      <c r="B524" s="174"/>
      <c r="C524" s="174"/>
      <c r="D524" s="177" t="s">
        <v>101</v>
      </c>
      <c r="E524" s="63">
        <v>164000</v>
      </c>
      <c r="F524" s="63">
        <v>163500</v>
      </c>
      <c r="G524" s="63">
        <v>163500</v>
      </c>
      <c r="H524" s="76">
        <v>142500</v>
      </c>
      <c r="I524" s="241">
        <v>154000</v>
      </c>
      <c r="J524" s="235">
        <v>154000</v>
      </c>
      <c r="K524" s="63">
        <v>133892</v>
      </c>
      <c r="L524" s="114">
        <f t="shared" si="107"/>
        <v>0.9418960244648318</v>
      </c>
      <c r="M524" s="114">
        <f t="shared" si="108"/>
        <v>0.0004079515338107463</v>
      </c>
      <c r="N524" s="151"/>
    </row>
    <row r="525" spans="1:14" s="152" customFormat="1" ht="25.5">
      <c r="A525" s="168">
        <v>520</v>
      </c>
      <c r="B525" s="174"/>
      <c r="C525" s="174"/>
      <c r="D525" s="177" t="s">
        <v>103</v>
      </c>
      <c r="E525" s="63">
        <v>425400</v>
      </c>
      <c r="F525" s="63">
        <v>424700</v>
      </c>
      <c r="G525" s="63">
        <v>424700</v>
      </c>
      <c r="H525" s="76">
        <v>349100</v>
      </c>
      <c r="I525" s="241">
        <v>392279</v>
      </c>
      <c r="J525" s="235">
        <v>392279</v>
      </c>
      <c r="K525" s="63">
        <v>333634</v>
      </c>
      <c r="L525" s="114">
        <f t="shared" si="107"/>
        <v>0.9236614080527431</v>
      </c>
      <c r="M525" s="114">
        <f t="shared" si="108"/>
        <v>0.001039161167089258</v>
      </c>
      <c r="N525" s="151"/>
    </row>
    <row r="526" spans="1:14" s="152" customFormat="1" ht="25.5">
      <c r="A526" s="167">
        <v>521</v>
      </c>
      <c r="B526" s="146"/>
      <c r="C526" s="174">
        <v>85406</v>
      </c>
      <c r="D526" s="176" t="s">
        <v>705</v>
      </c>
      <c r="E526" s="171">
        <f aca="true" t="shared" si="120" ref="E526:K526">E527</f>
        <v>2131100</v>
      </c>
      <c r="F526" s="171">
        <f t="shared" si="120"/>
        <v>2132900</v>
      </c>
      <c r="G526" s="171">
        <f t="shared" si="120"/>
        <v>2132900</v>
      </c>
      <c r="H526" s="230">
        <f t="shared" si="120"/>
        <v>1934800</v>
      </c>
      <c r="I526" s="240">
        <f t="shared" si="120"/>
        <v>2052217</v>
      </c>
      <c r="J526" s="234">
        <f t="shared" si="120"/>
        <v>2052217</v>
      </c>
      <c r="K526" s="171">
        <f t="shared" si="120"/>
        <v>1873525</v>
      </c>
      <c r="L526" s="223">
        <f t="shared" si="107"/>
        <v>0.962172159969994</v>
      </c>
      <c r="M526" s="223">
        <f t="shared" si="108"/>
        <v>0.005436396577029145</v>
      </c>
      <c r="N526" s="151"/>
    </row>
    <row r="527" spans="1:14" s="152" customFormat="1" ht="25.5">
      <c r="A527" s="168">
        <v>522</v>
      </c>
      <c r="B527" s="146"/>
      <c r="C527" s="146"/>
      <c r="D527" s="177" t="s">
        <v>706</v>
      </c>
      <c r="E527" s="63">
        <v>2131100</v>
      </c>
      <c r="F527" s="63">
        <v>2132900</v>
      </c>
      <c r="G527" s="63">
        <v>2132900</v>
      </c>
      <c r="H527" s="76">
        <v>1934800</v>
      </c>
      <c r="I527" s="241">
        <v>2052217</v>
      </c>
      <c r="J527" s="235">
        <v>2052217</v>
      </c>
      <c r="K527" s="63">
        <v>1873525</v>
      </c>
      <c r="L527" s="114">
        <f t="shared" si="107"/>
        <v>0.962172159969994</v>
      </c>
      <c r="M527" s="114">
        <f t="shared" si="108"/>
        <v>0.005436396577029145</v>
      </c>
      <c r="N527" s="151"/>
    </row>
    <row r="528" spans="1:13" s="151" customFormat="1" ht="12.75">
      <c r="A528" s="167">
        <v>523</v>
      </c>
      <c r="B528" s="174"/>
      <c r="C528" s="174">
        <v>85407</v>
      </c>
      <c r="D528" s="176" t="s">
        <v>186</v>
      </c>
      <c r="E528" s="171">
        <f aca="true" t="shared" si="121" ref="E528:K528">SUM(E529:E533)</f>
        <v>3801300</v>
      </c>
      <c r="F528" s="171">
        <f t="shared" si="121"/>
        <v>3861200</v>
      </c>
      <c r="G528" s="171">
        <f>SUM(G529:G533)</f>
        <v>3857000</v>
      </c>
      <c r="H528" s="230">
        <f t="shared" si="121"/>
        <v>3020750</v>
      </c>
      <c r="I528" s="240">
        <f t="shared" si="121"/>
        <v>3759063</v>
      </c>
      <c r="J528" s="234">
        <f t="shared" si="121"/>
        <v>3754868</v>
      </c>
      <c r="K528" s="171">
        <f t="shared" si="121"/>
        <v>2945392</v>
      </c>
      <c r="L528" s="223">
        <f t="shared" si="107"/>
        <v>0.973547860768673</v>
      </c>
      <c r="M528" s="223">
        <f t="shared" si="108"/>
        <v>0.009957892964553412</v>
      </c>
    </row>
    <row r="529" spans="1:14" s="152" customFormat="1" ht="12.75">
      <c r="A529" s="168">
        <v>524</v>
      </c>
      <c r="B529" s="174"/>
      <c r="C529" s="174"/>
      <c r="D529" s="177" t="s">
        <v>187</v>
      </c>
      <c r="E529" s="63">
        <v>789400</v>
      </c>
      <c r="F529" s="63">
        <v>795500</v>
      </c>
      <c r="G529" s="63">
        <v>795500</v>
      </c>
      <c r="H529" s="76">
        <v>675200</v>
      </c>
      <c r="I529" s="241">
        <v>757241</v>
      </c>
      <c r="J529" s="235">
        <v>757241</v>
      </c>
      <c r="K529" s="63">
        <v>638672</v>
      </c>
      <c r="L529" s="114">
        <f t="shared" si="107"/>
        <v>0.9519057196731615</v>
      </c>
      <c r="M529" s="114">
        <f t="shared" si="108"/>
        <v>0.0020059586195739177</v>
      </c>
      <c r="N529" s="151"/>
    </row>
    <row r="530" spans="1:13" s="151" customFormat="1" ht="12.75">
      <c r="A530" s="167">
        <v>525</v>
      </c>
      <c r="B530" s="146"/>
      <c r="C530" s="146"/>
      <c r="D530" s="177" t="s">
        <v>188</v>
      </c>
      <c r="E530" s="3">
        <v>2704300</v>
      </c>
      <c r="F530" s="3">
        <v>2748650</v>
      </c>
      <c r="G530" s="3">
        <v>2748650</v>
      </c>
      <c r="H530" s="76">
        <v>2263800</v>
      </c>
      <c r="I530" s="243">
        <v>2691165</v>
      </c>
      <c r="J530" s="236">
        <v>2691165</v>
      </c>
      <c r="K530" s="3">
        <v>2225313</v>
      </c>
      <c r="L530" s="114">
        <f aca="true" t="shared" si="122" ref="L530:L551">I530/F530</f>
        <v>0.9790860968111619</v>
      </c>
      <c r="M530" s="114">
        <f aca="true" t="shared" si="123" ref="M530:M551">I530/$I$676</f>
        <v>0.007128992788881799</v>
      </c>
    </row>
    <row r="531" spans="1:14" s="152" customFormat="1" ht="25.5">
      <c r="A531" s="168">
        <v>526</v>
      </c>
      <c r="B531" s="146"/>
      <c r="C531" s="146"/>
      <c r="D531" s="177" t="s">
        <v>707</v>
      </c>
      <c r="E531" s="3"/>
      <c r="F531" s="3">
        <v>4200</v>
      </c>
      <c r="G531" s="3"/>
      <c r="H531" s="4"/>
      <c r="I531" s="243">
        <v>4195</v>
      </c>
      <c r="J531" s="236"/>
      <c r="K531" s="3"/>
      <c r="L531" s="114">
        <f t="shared" si="122"/>
        <v>0.9988095238095238</v>
      </c>
      <c r="M531" s="114">
        <f t="shared" si="123"/>
        <v>1.1112705742442083E-05</v>
      </c>
      <c r="N531" s="151"/>
    </row>
    <row r="532" spans="1:13" s="151" customFormat="1" ht="25.5">
      <c r="A532" s="167">
        <v>527</v>
      </c>
      <c r="B532" s="146"/>
      <c r="C532" s="146"/>
      <c r="D532" s="177" t="s">
        <v>189</v>
      </c>
      <c r="E532" s="3">
        <v>154400</v>
      </c>
      <c r="F532" s="3">
        <v>159650</v>
      </c>
      <c r="G532" s="3">
        <v>159650</v>
      </c>
      <c r="H532" s="76">
        <v>81750</v>
      </c>
      <c r="I532" s="243">
        <v>153262</v>
      </c>
      <c r="J532" s="236">
        <v>153262</v>
      </c>
      <c r="K532" s="3">
        <v>81407</v>
      </c>
      <c r="L532" s="114">
        <f t="shared" si="122"/>
        <v>0.9599874725963045</v>
      </c>
      <c r="M532" s="114">
        <f t="shared" si="123"/>
        <v>0.00040599654529157534</v>
      </c>
    </row>
    <row r="533" spans="1:13" s="151" customFormat="1" ht="12.75">
      <c r="A533" s="168">
        <v>528</v>
      </c>
      <c r="B533" s="146"/>
      <c r="C533" s="146"/>
      <c r="D533" s="177" t="s">
        <v>190</v>
      </c>
      <c r="E533" s="3">
        <v>153200</v>
      </c>
      <c r="F533" s="3">
        <v>153200</v>
      </c>
      <c r="G533" s="3">
        <v>153200</v>
      </c>
      <c r="H533" s="4"/>
      <c r="I533" s="243">
        <v>153200</v>
      </c>
      <c r="J533" s="236">
        <v>153200</v>
      </c>
      <c r="K533" s="3"/>
      <c r="L533" s="114">
        <f t="shared" si="122"/>
        <v>1</v>
      </c>
      <c r="M533" s="114">
        <f t="shared" si="123"/>
        <v>0.0004058323050636775</v>
      </c>
    </row>
    <row r="534" spans="1:14" s="152" customFormat="1" ht="12.75">
      <c r="A534" s="167">
        <v>529</v>
      </c>
      <c r="B534" s="146"/>
      <c r="C534" s="174">
        <v>85410</v>
      </c>
      <c r="D534" s="176" t="s">
        <v>191</v>
      </c>
      <c r="E534" s="164">
        <f aca="true" t="shared" si="124" ref="E534:K534">SUM(E535:E537)</f>
        <v>2128100</v>
      </c>
      <c r="F534" s="164">
        <f t="shared" si="124"/>
        <v>2144750</v>
      </c>
      <c r="G534" s="164">
        <f>SUM(G535:G537)</f>
        <v>2144750</v>
      </c>
      <c r="H534" s="226">
        <f t="shared" si="124"/>
        <v>1201750</v>
      </c>
      <c r="I534" s="242">
        <f t="shared" si="124"/>
        <v>1978163</v>
      </c>
      <c r="J534" s="219">
        <f t="shared" si="124"/>
        <v>1978163</v>
      </c>
      <c r="K534" s="164">
        <f t="shared" si="124"/>
        <v>1198376</v>
      </c>
      <c r="L534" s="223">
        <f t="shared" si="122"/>
        <v>0.9223280102576058</v>
      </c>
      <c r="M534" s="223">
        <f t="shared" si="123"/>
        <v>0.005240224869984853</v>
      </c>
      <c r="N534" s="151"/>
    </row>
    <row r="535" spans="1:13" s="151" customFormat="1" ht="12.75">
      <c r="A535" s="168">
        <v>530</v>
      </c>
      <c r="B535" s="146"/>
      <c r="C535" s="146"/>
      <c r="D535" s="177" t="s">
        <v>192</v>
      </c>
      <c r="E535" s="3">
        <v>1179800</v>
      </c>
      <c r="F535" s="3">
        <v>1179800</v>
      </c>
      <c r="G535" s="3">
        <v>1179800</v>
      </c>
      <c r="H535" s="76">
        <v>891700</v>
      </c>
      <c r="I535" s="243">
        <v>1158964</v>
      </c>
      <c r="J535" s="236">
        <v>1158964</v>
      </c>
      <c r="K535" s="3">
        <v>889505</v>
      </c>
      <c r="L535" s="114">
        <f t="shared" si="122"/>
        <v>0.9823393795558569</v>
      </c>
      <c r="M535" s="114">
        <f t="shared" si="123"/>
        <v>0.003070137282022323</v>
      </c>
    </row>
    <row r="536" spans="1:14" s="152" customFormat="1" ht="12.75">
      <c r="A536" s="167">
        <v>531</v>
      </c>
      <c r="B536" s="146"/>
      <c r="C536" s="146"/>
      <c r="D536" s="177" t="s">
        <v>193</v>
      </c>
      <c r="E536" s="3">
        <v>373800</v>
      </c>
      <c r="F536" s="3">
        <v>390450</v>
      </c>
      <c r="G536" s="3">
        <v>390450</v>
      </c>
      <c r="H536" s="76">
        <v>310050</v>
      </c>
      <c r="I536" s="243">
        <v>369606</v>
      </c>
      <c r="J536" s="236">
        <v>369606</v>
      </c>
      <c r="K536" s="3">
        <v>308871</v>
      </c>
      <c r="L536" s="114">
        <f t="shared" si="122"/>
        <v>0.946615443718786</v>
      </c>
      <c r="M536" s="114">
        <f t="shared" si="123"/>
        <v>0.0009790995753613941</v>
      </c>
      <c r="N536" s="151"/>
    </row>
    <row r="537" spans="1:13" s="151" customFormat="1" ht="12.75">
      <c r="A537" s="168">
        <v>532</v>
      </c>
      <c r="B537" s="146"/>
      <c r="C537" s="146"/>
      <c r="D537" s="177" t="s">
        <v>194</v>
      </c>
      <c r="E537" s="3">
        <v>574500</v>
      </c>
      <c r="F537" s="3">
        <v>574500</v>
      </c>
      <c r="G537" s="3">
        <v>574500</v>
      </c>
      <c r="H537" s="4"/>
      <c r="I537" s="243">
        <v>449593</v>
      </c>
      <c r="J537" s="236">
        <v>449593</v>
      </c>
      <c r="K537" s="3"/>
      <c r="L537" s="114">
        <f t="shared" si="122"/>
        <v>0.7825813751087902</v>
      </c>
      <c r="M537" s="114">
        <f t="shared" si="123"/>
        <v>0.0011909880126011354</v>
      </c>
    </row>
    <row r="538" spans="1:14" s="152" customFormat="1" ht="38.25">
      <c r="A538" s="167">
        <v>533</v>
      </c>
      <c r="B538" s="146"/>
      <c r="C538" s="174">
        <v>85412</v>
      </c>
      <c r="D538" s="176" t="s">
        <v>398</v>
      </c>
      <c r="E538" s="164">
        <f aca="true" t="shared" si="125" ref="E538:K538">SUM(E539:E539)</f>
        <v>150000</v>
      </c>
      <c r="F538" s="164">
        <f t="shared" si="125"/>
        <v>150000</v>
      </c>
      <c r="G538" s="164">
        <f t="shared" si="125"/>
        <v>150000</v>
      </c>
      <c r="H538" s="226">
        <f t="shared" si="125"/>
        <v>0</v>
      </c>
      <c r="I538" s="242">
        <f t="shared" si="125"/>
        <v>149998</v>
      </c>
      <c r="J538" s="219">
        <f t="shared" si="125"/>
        <v>149998</v>
      </c>
      <c r="K538" s="164">
        <f t="shared" si="125"/>
        <v>0</v>
      </c>
      <c r="L538" s="223">
        <f t="shared" si="122"/>
        <v>0.9999866666666667</v>
      </c>
      <c r="M538" s="223">
        <f t="shared" si="123"/>
        <v>0.00039735009200353455</v>
      </c>
      <c r="N538" s="151"/>
    </row>
    <row r="539" spans="1:14" s="152" customFormat="1" ht="12.75">
      <c r="A539" s="168">
        <v>534</v>
      </c>
      <c r="B539" s="146"/>
      <c r="C539" s="146"/>
      <c r="D539" s="177" t="s">
        <v>409</v>
      </c>
      <c r="E539" s="3">
        <v>150000</v>
      </c>
      <c r="F539" s="3">
        <v>150000</v>
      </c>
      <c r="G539" s="3">
        <v>150000</v>
      </c>
      <c r="H539" s="4"/>
      <c r="I539" s="243">
        <v>149998</v>
      </c>
      <c r="J539" s="236">
        <v>149998</v>
      </c>
      <c r="K539" s="3"/>
      <c r="L539" s="114">
        <f t="shared" si="122"/>
        <v>0.9999866666666667</v>
      </c>
      <c r="M539" s="114">
        <f t="shared" si="123"/>
        <v>0.00039735009200353455</v>
      </c>
      <c r="N539" s="151"/>
    </row>
    <row r="540" spans="1:13" s="151" customFormat="1" ht="12.75">
      <c r="A540" s="167">
        <v>535</v>
      </c>
      <c r="B540" s="146"/>
      <c r="C540" s="174">
        <v>85415</v>
      </c>
      <c r="D540" s="176" t="s">
        <v>195</v>
      </c>
      <c r="E540" s="164">
        <f aca="true" t="shared" si="126" ref="E540:K540">SUM(E541:E543)</f>
        <v>100000</v>
      </c>
      <c r="F540" s="164">
        <f t="shared" si="126"/>
        <v>1180882</v>
      </c>
      <c r="G540" s="164">
        <f>SUM(G541:G543)</f>
        <v>1180882</v>
      </c>
      <c r="H540" s="226">
        <f t="shared" si="126"/>
        <v>0</v>
      </c>
      <c r="I540" s="242">
        <f t="shared" si="126"/>
        <v>1099803</v>
      </c>
      <c r="J540" s="219">
        <f t="shared" si="126"/>
        <v>1099803</v>
      </c>
      <c r="K540" s="164">
        <f t="shared" si="126"/>
        <v>0</v>
      </c>
      <c r="L540" s="223">
        <f t="shared" si="122"/>
        <v>0.9313403032648478</v>
      </c>
      <c r="M540" s="223">
        <f t="shared" si="123"/>
        <v>0.0029134176671406506</v>
      </c>
    </row>
    <row r="541" spans="1:14" ht="12.75">
      <c r="A541" s="168">
        <v>536</v>
      </c>
      <c r="B541" s="146"/>
      <c r="C541" s="146"/>
      <c r="D541" s="177" t="s">
        <v>410</v>
      </c>
      <c r="E541" s="3">
        <v>100000</v>
      </c>
      <c r="F541" s="3">
        <v>100000</v>
      </c>
      <c r="G541" s="3">
        <v>100000</v>
      </c>
      <c r="H541" s="4"/>
      <c r="I541" s="243">
        <v>34239</v>
      </c>
      <c r="J541" s="236">
        <v>34239</v>
      </c>
      <c r="K541" s="3"/>
      <c r="L541" s="114">
        <f t="shared" si="122"/>
        <v>0.34239</v>
      </c>
      <c r="M541" s="114">
        <f t="shared" si="123"/>
        <v>9.070034133861132E-05</v>
      </c>
      <c r="N541" s="151"/>
    </row>
    <row r="542" spans="1:14" ht="38.25">
      <c r="A542" s="167">
        <v>537</v>
      </c>
      <c r="B542" s="146"/>
      <c r="C542" s="146"/>
      <c r="D542" s="177" t="s">
        <v>708</v>
      </c>
      <c r="E542" s="3"/>
      <c r="F542" s="3">
        <v>682501</v>
      </c>
      <c r="G542" s="3">
        <v>682501</v>
      </c>
      <c r="H542" s="4"/>
      <c r="I542" s="243">
        <v>667183</v>
      </c>
      <c r="J542" s="236">
        <v>667183</v>
      </c>
      <c r="K542" s="3"/>
      <c r="L542" s="114">
        <f t="shared" si="122"/>
        <v>0.9775560768409131</v>
      </c>
      <c r="M542" s="114">
        <f t="shared" si="123"/>
        <v>0.001767391741444514</v>
      </c>
      <c r="N542" s="151"/>
    </row>
    <row r="543" spans="1:14" ht="25.5">
      <c r="A543" s="168">
        <v>538</v>
      </c>
      <c r="B543" s="146"/>
      <c r="C543" s="146"/>
      <c r="D543" s="177" t="s">
        <v>679</v>
      </c>
      <c r="E543" s="3"/>
      <c r="F543" s="3">
        <v>398381</v>
      </c>
      <c r="G543" s="3">
        <v>398381</v>
      </c>
      <c r="H543" s="4"/>
      <c r="I543" s="243">
        <v>398381</v>
      </c>
      <c r="J543" s="236">
        <v>398381</v>
      </c>
      <c r="K543" s="3"/>
      <c r="L543" s="114">
        <f t="shared" si="122"/>
        <v>1</v>
      </c>
      <c r="M543" s="114">
        <f t="shared" si="123"/>
        <v>0.0010553255843575254</v>
      </c>
      <c r="N543" s="151"/>
    </row>
    <row r="544" spans="1:14" ht="12.75">
      <c r="A544" s="167">
        <v>539</v>
      </c>
      <c r="B544" s="146"/>
      <c r="C544" s="174">
        <v>85417</v>
      </c>
      <c r="D544" s="176" t="s">
        <v>196</v>
      </c>
      <c r="E544" s="164">
        <f aca="true" t="shared" si="127" ref="E544:K544">E545</f>
        <v>80800</v>
      </c>
      <c r="F544" s="164">
        <f t="shared" si="127"/>
        <v>95800</v>
      </c>
      <c r="G544" s="164">
        <f t="shared" si="127"/>
        <v>95800</v>
      </c>
      <c r="H544" s="226">
        <f t="shared" si="127"/>
        <v>89800</v>
      </c>
      <c r="I544" s="242">
        <f t="shared" si="127"/>
        <v>93800</v>
      </c>
      <c r="J544" s="219">
        <f t="shared" si="127"/>
        <v>93800</v>
      </c>
      <c r="K544" s="164">
        <f t="shared" si="127"/>
        <v>87805</v>
      </c>
      <c r="L544" s="223">
        <f t="shared" si="122"/>
        <v>0.9791231732776617</v>
      </c>
      <c r="M544" s="223">
        <f t="shared" si="123"/>
        <v>0.0002484795705938182</v>
      </c>
      <c r="N544" s="151"/>
    </row>
    <row r="545" spans="1:14" ht="12.75">
      <c r="A545" s="168">
        <v>540</v>
      </c>
      <c r="B545" s="146"/>
      <c r="C545" s="174"/>
      <c r="D545" s="177" t="s">
        <v>234</v>
      </c>
      <c r="E545" s="3">
        <v>80800</v>
      </c>
      <c r="F545" s="3">
        <v>95800</v>
      </c>
      <c r="G545" s="3">
        <v>95800</v>
      </c>
      <c r="H545" s="76">
        <v>89800</v>
      </c>
      <c r="I545" s="243">
        <v>93800</v>
      </c>
      <c r="J545" s="236">
        <v>93800</v>
      </c>
      <c r="K545" s="3">
        <v>87805</v>
      </c>
      <c r="L545" s="114">
        <f t="shared" si="122"/>
        <v>0.9791231732776617</v>
      </c>
      <c r="M545" s="114">
        <f t="shared" si="123"/>
        <v>0.0002484795705938182</v>
      </c>
      <c r="N545" s="151"/>
    </row>
    <row r="546" spans="1:14" ht="12.75">
      <c r="A546" s="167">
        <v>541</v>
      </c>
      <c r="B546" s="174"/>
      <c r="C546" s="174">
        <v>85446</v>
      </c>
      <c r="D546" s="176" t="s">
        <v>283</v>
      </c>
      <c r="E546" s="164">
        <f aca="true" t="shared" si="128" ref="E546:K546">E547</f>
        <v>50300</v>
      </c>
      <c r="F546" s="164">
        <f t="shared" si="128"/>
        <v>50300</v>
      </c>
      <c r="G546" s="164">
        <f t="shared" si="128"/>
        <v>50300</v>
      </c>
      <c r="H546" s="226">
        <f t="shared" si="128"/>
        <v>0</v>
      </c>
      <c r="I546" s="242">
        <f t="shared" si="128"/>
        <v>40854</v>
      </c>
      <c r="J546" s="219">
        <f t="shared" si="128"/>
        <v>40854</v>
      </c>
      <c r="K546" s="164">
        <f t="shared" si="128"/>
        <v>0</v>
      </c>
      <c r="L546" s="223">
        <f t="shared" si="122"/>
        <v>0.81220675944334</v>
      </c>
      <c r="M546" s="223">
        <f t="shared" si="123"/>
        <v>0.00010822371404093655</v>
      </c>
      <c r="N546" s="151"/>
    </row>
    <row r="547" spans="1:14" ht="12.75">
      <c r="A547" s="168">
        <v>542</v>
      </c>
      <c r="B547" s="174"/>
      <c r="C547" s="174"/>
      <c r="D547" s="177" t="s">
        <v>254</v>
      </c>
      <c r="E547" s="3">
        <v>50300</v>
      </c>
      <c r="F547" s="3">
        <v>50300</v>
      </c>
      <c r="G547" s="3">
        <v>50300</v>
      </c>
      <c r="H547" s="4"/>
      <c r="I547" s="243">
        <v>40854</v>
      </c>
      <c r="J547" s="236">
        <v>40854</v>
      </c>
      <c r="K547" s="3"/>
      <c r="L547" s="114">
        <f t="shared" si="122"/>
        <v>0.81220675944334</v>
      </c>
      <c r="M547" s="114">
        <f t="shared" si="123"/>
        <v>0.00010822371404093655</v>
      </c>
      <c r="N547" s="151"/>
    </row>
    <row r="548" spans="1:14" ht="12.75">
      <c r="A548" s="167">
        <v>543</v>
      </c>
      <c r="B548" s="146"/>
      <c r="C548" s="174">
        <v>85495</v>
      </c>
      <c r="D548" s="176" t="s">
        <v>52</v>
      </c>
      <c r="E548" s="164">
        <f aca="true" t="shared" si="129" ref="E548:K548">SUM(E549:E551)</f>
        <v>106300</v>
      </c>
      <c r="F548" s="164">
        <f t="shared" si="129"/>
        <v>102300</v>
      </c>
      <c r="G548" s="164">
        <f>SUM(G549:G551)</f>
        <v>102300</v>
      </c>
      <c r="H548" s="226">
        <f t="shared" si="129"/>
        <v>0</v>
      </c>
      <c r="I548" s="242">
        <f t="shared" si="129"/>
        <v>53339</v>
      </c>
      <c r="J548" s="219">
        <f t="shared" si="129"/>
        <v>53339</v>
      </c>
      <c r="K548" s="164">
        <f t="shared" si="129"/>
        <v>0</v>
      </c>
      <c r="L548" s="223">
        <f t="shared" si="122"/>
        <v>0.5213978494623656</v>
      </c>
      <c r="M548" s="223">
        <f t="shared" si="123"/>
        <v>0.0001412969276748792</v>
      </c>
      <c r="N548" s="151"/>
    </row>
    <row r="549" spans="1:14" ht="25.5">
      <c r="A549" s="168">
        <v>544</v>
      </c>
      <c r="B549" s="146"/>
      <c r="C549" s="174"/>
      <c r="D549" s="177" t="s">
        <v>231</v>
      </c>
      <c r="E549" s="3">
        <v>25000</v>
      </c>
      <c r="F549" s="3">
        <v>23000</v>
      </c>
      <c r="G549" s="3">
        <v>23000</v>
      </c>
      <c r="H549" s="4"/>
      <c r="I549" s="243"/>
      <c r="J549" s="236"/>
      <c r="K549" s="3"/>
      <c r="L549" s="114">
        <f t="shared" si="122"/>
        <v>0</v>
      </c>
      <c r="M549" s="114">
        <f t="shared" si="123"/>
        <v>0</v>
      </c>
      <c r="N549" s="151"/>
    </row>
    <row r="550" spans="1:14" ht="12.75">
      <c r="A550" s="167">
        <v>545</v>
      </c>
      <c r="B550" s="146"/>
      <c r="C550" s="174"/>
      <c r="D550" s="177" t="s">
        <v>216</v>
      </c>
      <c r="E550" s="3">
        <v>30000</v>
      </c>
      <c r="F550" s="3">
        <v>25950</v>
      </c>
      <c r="G550" s="3">
        <v>25950</v>
      </c>
      <c r="H550" s="4"/>
      <c r="I550" s="243"/>
      <c r="J550" s="236"/>
      <c r="K550" s="3"/>
      <c r="L550" s="114">
        <f t="shared" si="122"/>
        <v>0</v>
      </c>
      <c r="M550" s="114">
        <f t="shared" si="123"/>
        <v>0</v>
      </c>
      <c r="N550" s="151"/>
    </row>
    <row r="551" spans="1:14" ht="25.5">
      <c r="A551" s="168">
        <v>546</v>
      </c>
      <c r="B551" s="146"/>
      <c r="C551" s="174"/>
      <c r="D551" s="177" t="s">
        <v>315</v>
      </c>
      <c r="E551" s="3">
        <v>51300</v>
      </c>
      <c r="F551" s="3">
        <v>53350</v>
      </c>
      <c r="G551" s="3">
        <v>53350</v>
      </c>
      <c r="H551" s="4"/>
      <c r="I551" s="243">
        <v>53339</v>
      </c>
      <c r="J551" s="236">
        <v>53339</v>
      </c>
      <c r="K551" s="3"/>
      <c r="L551" s="114">
        <f t="shared" si="122"/>
        <v>0.9997938144329896</v>
      </c>
      <c r="M551" s="114">
        <f t="shared" si="123"/>
        <v>0.0001412969276748792</v>
      </c>
      <c r="N551" s="151"/>
    </row>
    <row r="552" spans="1:14" s="102" customFormat="1" ht="25.5">
      <c r="A552" s="169">
        <v>547</v>
      </c>
      <c r="B552" s="173">
        <v>900</v>
      </c>
      <c r="C552" s="173"/>
      <c r="D552" s="144" t="s">
        <v>456</v>
      </c>
      <c r="E552" s="144">
        <f>E553+E562+E564+E566+E575+E579+E584+E589+E591</f>
        <v>150794800</v>
      </c>
      <c r="F552" s="144">
        <f aca="true" t="shared" si="130" ref="F552:K552">F553+F562+F564+F566+F575+F579+F584+F589+F591</f>
        <v>42187337</v>
      </c>
      <c r="G552" s="144">
        <f t="shared" si="130"/>
        <v>12256097</v>
      </c>
      <c r="H552" s="229">
        <f t="shared" si="130"/>
        <v>2341537</v>
      </c>
      <c r="I552" s="239">
        <f t="shared" si="130"/>
        <v>37522243</v>
      </c>
      <c r="J552" s="233">
        <f t="shared" si="130"/>
        <v>11873613</v>
      </c>
      <c r="K552" s="144">
        <f t="shared" si="130"/>
        <v>2243276</v>
      </c>
      <c r="L552" s="119">
        <f aca="true" t="shared" si="131" ref="L552:L599">I552/F552</f>
        <v>0.8894195668240449</v>
      </c>
      <c r="M552" s="119">
        <f aca="true" t="shared" si="132" ref="M552:M599">I552/$I$676</f>
        <v>0.09939777002512687</v>
      </c>
      <c r="N552" s="220"/>
    </row>
    <row r="553" spans="1:14" ht="12.75">
      <c r="A553" s="168">
        <v>548</v>
      </c>
      <c r="B553" s="174"/>
      <c r="C553" s="174">
        <v>90001</v>
      </c>
      <c r="D553" s="176" t="s">
        <v>399</v>
      </c>
      <c r="E553" s="171">
        <f aca="true" t="shared" si="133" ref="E553:K553">SUM(E554:E561)</f>
        <v>124907500</v>
      </c>
      <c r="F553" s="171">
        <f t="shared" si="133"/>
        <v>19032086</v>
      </c>
      <c r="G553" s="171">
        <f>SUM(G554:G561)</f>
        <v>50000</v>
      </c>
      <c r="H553" s="230">
        <f t="shared" si="133"/>
        <v>0</v>
      </c>
      <c r="I553" s="240">
        <f t="shared" si="133"/>
        <v>16417686</v>
      </c>
      <c r="J553" s="234">
        <f t="shared" si="133"/>
        <v>0</v>
      </c>
      <c r="K553" s="171">
        <f t="shared" si="133"/>
        <v>0</v>
      </c>
      <c r="L553" s="223">
        <f t="shared" si="131"/>
        <v>0.8626319784389372</v>
      </c>
      <c r="M553" s="223">
        <f t="shared" si="132"/>
        <v>0.043491040164436466</v>
      </c>
      <c r="N553" s="151"/>
    </row>
    <row r="554" spans="1:14" ht="51">
      <c r="A554" s="167">
        <v>549</v>
      </c>
      <c r="B554" s="146"/>
      <c r="C554" s="146"/>
      <c r="D554" s="177" t="s">
        <v>709</v>
      </c>
      <c r="E554" s="63">
        <v>18387703</v>
      </c>
      <c r="F554" s="63">
        <v>13405373</v>
      </c>
      <c r="G554" s="63"/>
      <c r="H554" s="76"/>
      <c r="I554" s="241">
        <v>11559308</v>
      </c>
      <c r="J554" s="235"/>
      <c r="K554" s="63"/>
      <c r="L554" s="114">
        <f t="shared" si="131"/>
        <v>0.8622891731546746</v>
      </c>
      <c r="M554" s="114">
        <f t="shared" si="132"/>
        <v>0.030621022262278117</v>
      </c>
      <c r="N554" s="151"/>
    </row>
    <row r="555" spans="1:14" ht="89.25">
      <c r="A555" s="168">
        <v>550</v>
      </c>
      <c r="B555" s="146"/>
      <c r="C555" s="146"/>
      <c r="D555" s="177" t="s">
        <v>19</v>
      </c>
      <c r="E555" s="63">
        <v>37713937</v>
      </c>
      <c r="F555" s="63"/>
      <c r="G555" s="63"/>
      <c r="H555" s="76"/>
      <c r="I555" s="241"/>
      <c r="J555" s="235"/>
      <c r="K555" s="63"/>
      <c r="L555" s="114"/>
      <c r="M555" s="114"/>
      <c r="N555" s="151"/>
    </row>
    <row r="556" spans="1:14" ht="63.75">
      <c r="A556" s="167">
        <v>551</v>
      </c>
      <c r="B556" s="146"/>
      <c r="C556" s="146"/>
      <c r="D556" s="177" t="s">
        <v>17</v>
      </c>
      <c r="E556" s="63">
        <v>27415610</v>
      </c>
      <c r="F556" s="63"/>
      <c r="G556" s="63"/>
      <c r="H556" s="76"/>
      <c r="I556" s="241"/>
      <c r="J556" s="235"/>
      <c r="K556" s="63"/>
      <c r="L556" s="114"/>
      <c r="M556" s="114"/>
      <c r="N556" s="151"/>
    </row>
    <row r="557" spans="1:14" ht="76.5">
      <c r="A557" s="168">
        <v>552</v>
      </c>
      <c r="B557" s="146"/>
      <c r="C557" s="146"/>
      <c r="D557" s="177" t="s">
        <v>18</v>
      </c>
      <c r="E557" s="63">
        <v>34206614</v>
      </c>
      <c r="F557" s="63"/>
      <c r="G557" s="63"/>
      <c r="H557" s="76"/>
      <c r="I557" s="241"/>
      <c r="J557" s="235"/>
      <c r="K557" s="63"/>
      <c r="L557" s="114"/>
      <c r="M557" s="114"/>
      <c r="N557" s="151"/>
    </row>
    <row r="558" spans="1:14" ht="38.25">
      <c r="A558" s="167">
        <v>553</v>
      </c>
      <c r="B558" s="146"/>
      <c r="C558" s="146"/>
      <c r="D558" s="177" t="s">
        <v>710</v>
      </c>
      <c r="E558" s="63">
        <v>804964</v>
      </c>
      <c r="F558" s="63">
        <v>1318520</v>
      </c>
      <c r="G558" s="63"/>
      <c r="H558" s="76"/>
      <c r="I558" s="241">
        <v>1089219</v>
      </c>
      <c r="J558" s="235"/>
      <c r="K558" s="63"/>
      <c r="L558" s="114">
        <f t="shared" si="131"/>
        <v>0.8260921336043443</v>
      </c>
      <c r="M558" s="114">
        <f t="shared" si="132"/>
        <v>0.0028853802708169304</v>
      </c>
      <c r="N558" s="151"/>
    </row>
    <row r="559" spans="1:14" ht="25.5">
      <c r="A559" s="168">
        <v>554</v>
      </c>
      <c r="B559" s="146"/>
      <c r="C559" s="146"/>
      <c r="D559" s="177" t="s">
        <v>711</v>
      </c>
      <c r="E559" s="63">
        <v>6378672</v>
      </c>
      <c r="F559" s="63">
        <v>3808193</v>
      </c>
      <c r="G559" s="63"/>
      <c r="H559" s="76"/>
      <c r="I559" s="241">
        <v>3769159</v>
      </c>
      <c r="J559" s="235"/>
      <c r="K559" s="63"/>
      <c r="L559" s="114">
        <f t="shared" si="131"/>
        <v>0.9897499942886298</v>
      </c>
      <c r="M559" s="114">
        <f t="shared" si="132"/>
        <v>0.00998463763134142</v>
      </c>
      <c r="N559" s="151"/>
    </row>
    <row r="560" spans="1:14" ht="38.25">
      <c r="A560" s="167">
        <v>555</v>
      </c>
      <c r="B560" s="146"/>
      <c r="C560" s="146"/>
      <c r="D560" s="177" t="s">
        <v>712</v>
      </c>
      <c r="E560" s="63"/>
      <c r="F560" s="63">
        <v>50000</v>
      </c>
      <c r="G560" s="63">
        <v>50000</v>
      </c>
      <c r="H560" s="76"/>
      <c r="I560" s="241"/>
      <c r="J560" s="235"/>
      <c r="K560" s="63"/>
      <c r="L560" s="114">
        <f t="shared" si="131"/>
        <v>0</v>
      </c>
      <c r="M560" s="114">
        <f t="shared" si="132"/>
        <v>0</v>
      </c>
      <c r="N560" s="151"/>
    </row>
    <row r="561" spans="1:14" ht="51">
      <c r="A561" s="168">
        <v>556</v>
      </c>
      <c r="B561" s="146"/>
      <c r="C561" s="146"/>
      <c r="D561" s="177" t="s">
        <v>713</v>
      </c>
      <c r="E561" s="63"/>
      <c r="F561" s="63">
        <v>450000</v>
      </c>
      <c r="G561" s="63"/>
      <c r="H561" s="76"/>
      <c r="I561" s="241"/>
      <c r="J561" s="235"/>
      <c r="K561" s="63"/>
      <c r="L561" s="114">
        <f t="shared" si="131"/>
        <v>0</v>
      </c>
      <c r="M561" s="114">
        <f t="shared" si="132"/>
        <v>0</v>
      </c>
      <c r="N561" s="151"/>
    </row>
    <row r="562" spans="1:14" ht="12.75">
      <c r="A562" s="167">
        <v>557</v>
      </c>
      <c r="B562" s="174"/>
      <c r="C562" s="174">
        <v>90002</v>
      </c>
      <c r="D562" s="176" t="s">
        <v>20</v>
      </c>
      <c r="E562" s="171">
        <f aca="true" t="shared" si="134" ref="E562:K564">E563</f>
        <v>15000</v>
      </c>
      <c r="F562" s="171">
        <f t="shared" si="134"/>
        <v>0</v>
      </c>
      <c r="G562" s="171">
        <f t="shared" si="134"/>
        <v>0</v>
      </c>
      <c r="H562" s="230">
        <f t="shared" si="134"/>
        <v>0</v>
      </c>
      <c r="I562" s="240">
        <f t="shared" si="134"/>
        <v>0</v>
      </c>
      <c r="J562" s="234">
        <f t="shared" si="134"/>
        <v>0</v>
      </c>
      <c r="K562" s="171">
        <f t="shared" si="134"/>
        <v>0</v>
      </c>
      <c r="L562" s="223"/>
      <c r="M562" s="223">
        <f>I562/$I$676</f>
        <v>0</v>
      </c>
      <c r="N562" s="151"/>
    </row>
    <row r="563" spans="1:14" ht="12.75">
      <c r="A563" s="168">
        <v>558</v>
      </c>
      <c r="B563" s="146"/>
      <c r="C563" s="146"/>
      <c r="D563" s="177" t="s">
        <v>322</v>
      </c>
      <c r="E563" s="63">
        <v>15000</v>
      </c>
      <c r="F563" s="63"/>
      <c r="G563" s="63"/>
      <c r="H563" s="76"/>
      <c r="I563" s="241"/>
      <c r="J563" s="235"/>
      <c r="K563" s="63"/>
      <c r="L563" s="114"/>
      <c r="M563" s="114">
        <f>I563/$I$676</f>
        <v>0</v>
      </c>
      <c r="N563" s="151"/>
    </row>
    <row r="564" spans="1:14" ht="12.75">
      <c r="A564" s="167">
        <v>559</v>
      </c>
      <c r="B564" s="174"/>
      <c r="C564" s="174">
        <v>90003</v>
      </c>
      <c r="D564" s="176" t="s">
        <v>197</v>
      </c>
      <c r="E564" s="171">
        <f t="shared" si="134"/>
        <v>3050000</v>
      </c>
      <c r="F564" s="171">
        <f t="shared" si="134"/>
        <v>3358600</v>
      </c>
      <c r="G564" s="171">
        <f t="shared" si="134"/>
        <v>3358600</v>
      </c>
      <c r="H564" s="230">
        <f t="shared" si="134"/>
        <v>0</v>
      </c>
      <c r="I564" s="240">
        <f t="shared" si="134"/>
        <v>3356112</v>
      </c>
      <c r="J564" s="234">
        <f t="shared" si="134"/>
        <v>3356112</v>
      </c>
      <c r="K564" s="171">
        <f t="shared" si="134"/>
        <v>0</v>
      </c>
      <c r="L564" s="223">
        <f t="shared" si="131"/>
        <v>0.9992592151491693</v>
      </c>
      <c r="M564" s="223">
        <f t="shared" si="132"/>
        <v>0.008890461285978256</v>
      </c>
      <c r="N564" s="151"/>
    </row>
    <row r="565" spans="1:14" ht="12.75">
      <c r="A565" s="168">
        <v>560</v>
      </c>
      <c r="B565" s="146"/>
      <c r="C565" s="146"/>
      <c r="D565" s="177" t="s">
        <v>411</v>
      </c>
      <c r="E565" s="63">
        <v>3050000</v>
      </c>
      <c r="F565" s="63">
        <v>3358600</v>
      </c>
      <c r="G565" s="63">
        <v>3358600</v>
      </c>
      <c r="H565" s="76"/>
      <c r="I565" s="241">
        <v>3356112</v>
      </c>
      <c r="J565" s="235">
        <v>3356112</v>
      </c>
      <c r="K565" s="63"/>
      <c r="L565" s="114">
        <f t="shared" si="131"/>
        <v>0.9992592151491693</v>
      </c>
      <c r="M565" s="114">
        <f t="shared" si="132"/>
        <v>0.008890461285978256</v>
      </c>
      <c r="N565" s="151"/>
    </row>
    <row r="566" spans="1:14" ht="12.75">
      <c r="A566" s="167">
        <v>561</v>
      </c>
      <c r="B566" s="174"/>
      <c r="C566" s="174">
        <v>90004</v>
      </c>
      <c r="D566" s="176" t="s">
        <v>198</v>
      </c>
      <c r="E566" s="171">
        <f aca="true" t="shared" si="135" ref="E566:K566">SUM(E567:E574)</f>
        <v>1740000</v>
      </c>
      <c r="F566" s="171">
        <f t="shared" si="135"/>
        <v>1827500</v>
      </c>
      <c r="G566" s="171">
        <f>SUM(G567:G574)</f>
        <v>1827500</v>
      </c>
      <c r="H566" s="230">
        <f t="shared" si="135"/>
        <v>0</v>
      </c>
      <c r="I566" s="240">
        <f t="shared" si="135"/>
        <v>1817550</v>
      </c>
      <c r="J566" s="234">
        <f t="shared" si="135"/>
        <v>1817550</v>
      </c>
      <c r="K566" s="171">
        <f t="shared" si="135"/>
        <v>0</v>
      </c>
      <c r="L566" s="223">
        <f t="shared" si="131"/>
        <v>0.9945554035567715</v>
      </c>
      <c r="M566" s="223">
        <f t="shared" si="132"/>
        <v>0.004814755261543649</v>
      </c>
      <c r="N566" s="151"/>
    </row>
    <row r="567" spans="1:14" ht="12.75">
      <c r="A567" s="168">
        <v>562</v>
      </c>
      <c r="B567" s="146"/>
      <c r="C567" s="174"/>
      <c r="D567" s="177" t="s">
        <v>400</v>
      </c>
      <c r="E567" s="63">
        <v>1100000</v>
      </c>
      <c r="F567" s="63">
        <v>970000</v>
      </c>
      <c r="G567" s="63">
        <v>970000</v>
      </c>
      <c r="H567" s="76"/>
      <c r="I567" s="241">
        <v>969996</v>
      </c>
      <c r="J567" s="235">
        <v>969996</v>
      </c>
      <c r="K567" s="63"/>
      <c r="L567" s="114">
        <f t="shared" si="131"/>
        <v>0.9999958762886598</v>
      </c>
      <c r="M567" s="114">
        <f t="shared" si="132"/>
        <v>0.002569554259677199</v>
      </c>
      <c r="N567" s="151"/>
    </row>
    <row r="568" spans="1:14" ht="25.5">
      <c r="A568" s="167">
        <v>563</v>
      </c>
      <c r="B568" s="146"/>
      <c r="C568" s="174"/>
      <c r="D568" s="177" t="s">
        <v>323</v>
      </c>
      <c r="E568" s="63">
        <v>310000</v>
      </c>
      <c r="F568" s="63">
        <v>475500</v>
      </c>
      <c r="G568" s="63">
        <v>475500</v>
      </c>
      <c r="H568" s="76"/>
      <c r="I568" s="241">
        <v>471464</v>
      </c>
      <c r="J568" s="235">
        <v>471464</v>
      </c>
      <c r="K568" s="63"/>
      <c r="L568" s="114">
        <f t="shared" si="131"/>
        <v>0.9915120925341746</v>
      </c>
      <c r="M568" s="114">
        <f t="shared" si="132"/>
        <v>0.001248925077510063</v>
      </c>
      <c r="N568" s="151"/>
    </row>
    <row r="569" spans="1:14" ht="12.75">
      <c r="A569" s="168">
        <v>564</v>
      </c>
      <c r="B569" s="146"/>
      <c r="C569" s="174"/>
      <c r="D569" s="177" t="s">
        <v>21</v>
      </c>
      <c r="E569" s="63">
        <v>20000</v>
      </c>
      <c r="F569" s="63"/>
      <c r="G569" s="63"/>
      <c r="H569" s="76"/>
      <c r="I569" s="241"/>
      <c r="J569" s="235"/>
      <c r="K569" s="63"/>
      <c r="L569" s="114"/>
      <c r="M569" s="114"/>
      <c r="N569" s="151"/>
    </row>
    <row r="570" spans="1:14" ht="12.75">
      <c r="A570" s="167">
        <v>565</v>
      </c>
      <c r="B570" s="146"/>
      <c r="C570" s="174"/>
      <c r="D570" s="177" t="s">
        <v>714</v>
      </c>
      <c r="E570" s="63"/>
      <c r="F570" s="63">
        <v>20059</v>
      </c>
      <c r="G570" s="63">
        <v>20059</v>
      </c>
      <c r="H570" s="76"/>
      <c r="I570" s="241">
        <v>20018</v>
      </c>
      <c r="J570" s="235">
        <v>20018</v>
      </c>
      <c r="K570" s="63"/>
      <c r="L570" s="114">
        <f t="shared" si="131"/>
        <v>0.9979560297123485</v>
      </c>
      <c r="M570" s="114">
        <f t="shared" si="132"/>
        <v>5.302840132352935E-05</v>
      </c>
      <c r="N570" s="151"/>
    </row>
    <row r="571" spans="1:14" ht="12.75">
      <c r="A571" s="168">
        <v>566</v>
      </c>
      <c r="B571" s="146"/>
      <c r="C571" s="174"/>
      <c r="D571" s="177" t="s">
        <v>715</v>
      </c>
      <c r="E571" s="63"/>
      <c r="F571" s="63">
        <v>24941</v>
      </c>
      <c r="G571" s="63">
        <v>24941</v>
      </c>
      <c r="H571" s="76"/>
      <c r="I571" s="241">
        <v>24941</v>
      </c>
      <c r="J571" s="235">
        <v>24941</v>
      </c>
      <c r="K571" s="63"/>
      <c r="L571" s="114">
        <f t="shared" si="131"/>
        <v>1</v>
      </c>
      <c r="M571" s="114">
        <f t="shared" si="132"/>
        <v>6.606960522580405E-05</v>
      </c>
      <c r="N571" s="151"/>
    </row>
    <row r="572" spans="1:14" ht="12.75">
      <c r="A572" s="167">
        <v>567</v>
      </c>
      <c r="B572" s="146"/>
      <c r="C572" s="174"/>
      <c r="D572" s="177" t="s">
        <v>716</v>
      </c>
      <c r="E572" s="63">
        <v>60000</v>
      </c>
      <c r="F572" s="63">
        <v>72000</v>
      </c>
      <c r="G572" s="63">
        <v>72000</v>
      </c>
      <c r="H572" s="76"/>
      <c r="I572" s="241">
        <v>71987</v>
      </c>
      <c r="J572" s="235">
        <v>71987</v>
      </c>
      <c r="K572" s="63"/>
      <c r="L572" s="114">
        <f t="shared" si="131"/>
        <v>0.9998194444444445</v>
      </c>
      <c r="M572" s="114">
        <f t="shared" si="132"/>
        <v>0.00019069614976905322</v>
      </c>
      <c r="N572" s="151"/>
    </row>
    <row r="573" spans="1:14" ht="12.75">
      <c r="A573" s="168">
        <v>568</v>
      </c>
      <c r="B573" s="146"/>
      <c r="C573" s="174"/>
      <c r="D573" s="177" t="s">
        <v>717</v>
      </c>
      <c r="E573" s="63">
        <v>250000</v>
      </c>
      <c r="F573" s="63">
        <v>250000</v>
      </c>
      <c r="G573" s="63">
        <v>250000</v>
      </c>
      <c r="H573" s="76"/>
      <c r="I573" s="241">
        <v>244504</v>
      </c>
      <c r="J573" s="235">
        <v>244504</v>
      </c>
      <c r="K573" s="63"/>
      <c r="L573" s="114">
        <f t="shared" si="131"/>
        <v>0.978016</v>
      </c>
      <c r="M573" s="114">
        <f t="shared" si="132"/>
        <v>0.000647699881966641</v>
      </c>
      <c r="N573" s="151"/>
    </row>
    <row r="574" spans="1:14" ht="38.25">
      <c r="A574" s="167">
        <v>569</v>
      </c>
      <c r="B574" s="146"/>
      <c r="C574" s="174"/>
      <c r="D574" s="177" t="s">
        <v>718</v>
      </c>
      <c r="E574" s="63"/>
      <c r="F574" s="63">
        <v>15000</v>
      </c>
      <c r="G574" s="63">
        <v>15000</v>
      </c>
      <c r="H574" s="76"/>
      <c r="I574" s="241">
        <v>14640</v>
      </c>
      <c r="J574" s="235">
        <v>14640</v>
      </c>
      <c r="K574" s="63"/>
      <c r="L574" s="114">
        <f t="shared" si="131"/>
        <v>0.976</v>
      </c>
      <c r="M574" s="114">
        <f t="shared" si="132"/>
        <v>3.878188607135926E-05</v>
      </c>
      <c r="N574" s="151"/>
    </row>
    <row r="575" spans="1:14" ht="12.75">
      <c r="A575" s="168">
        <v>570</v>
      </c>
      <c r="B575" s="146"/>
      <c r="C575" s="174">
        <v>90013</v>
      </c>
      <c r="D575" s="176" t="s">
        <v>199</v>
      </c>
      <c r="E575" s="171">
        <f aca="true" t="shared" si="136" ref="E575:K575">SUM(E576:E578)</f>
        <v>197600</v>
      </c>
      <c r="F575" s="171">
        <f t="shared" si="136"/>
        <v>212600</v>
      </c>
      <c r="G575" s="171">
        <f>SUM(G576:G578)</f>
        <v>197600</v>
      </c>
      <c r="H575" s="230">
        <f t="shared" si="136"/>
        <v>106627</v>
      </c>
      <c r="I575" s="240">
        <f t="shared" si="136"/>
        <v>212473</v>
      </c>
      <c r="J575" s="234">
        <f t="shared" si="136"/>
        <v>197488</v>
      </c>
      <c r="K575" s="171">
        <f t="shared" si="136"/>
        <v>106546</v>
      </c>
      <c r="L575" s="223">
        <f t="shared" si="131"/>
        <v>0.9994026340545625</v>
      </c>
      <c r="M575" s="223">
        <f t="shared" si="132"/>
        <v>0.0005628486119699396</v>
      </c>
      <c r="N575" s="151"/>
    </row>
    <row r="576" spans="1:14" ht="25.5">
      <c r="A576" s="167">
        <v>571</v>
      </c>
      <c r="B576" s="146"/>
      <c r="C576" s="146"/>
      <c r="D576" s="178" t="s">
        <v>719</v>
      </c>
      <c r="E576" s="63">
        <v>197600</v>
      </c>
      <c r="F576" s="63">
        <v>197600</v>
      </c>
      <c r="G576" s="63">
        <v>197600</v>
      </c>
      <c r="H576" s="76">
        <v>106627</v>
      </c>
      <c r="I576" s="241">
        <v>197488</v>
      </c>
      <c r="J576" s="235">
        <v>197488</v>
      </c>
      <c r="K576" s="63">
        <v>106546</v>
      </c>
      <c r="L576" s="114">
        <f t="shared" si="131"/>
        <v>0.9994331983805668</v>
      </c>
      <c r="M576" s="114">
        <f t="shared" si="132"/>
        <v>0.0005231528085014069</v>
      </c>
      <c r="N576" s="151"/>
    </row>
    <row r="577" spans="1:14" ht="38.25">
      <c r="A577" s="168">
        <v>572</v>
      </c>
      <c r="B577" s="146"/>
      <c r="C577" s="146"/>
      <c r="D577" s="177" t="s">
        <v>720</v>
      </c>
      <c r="E577" s="63"/>
      <c r="F577" s="63">
        <v>10000</v>
      </c>
      <c r="G577" s="63"/>
      <c r="H577" s="76"/>
      <c r="I577" s="241">
        <v>9992</v>
      </c>
      <c r="J577" s="235"/>
      <c r="K577" s="63"/>
      <c r="L577" s="114">
        <f t="shared" si="131"/>
        <v>0.9992</v>
      </c>
      <c r="M577" s="114">
        <f t="shared" si="132"/>
        <v>2.6469167050889462E-05</v>
      </c>
      <c r="N577" s="151"/>
    </row>
    <row r="578" spans="1:14" ht="38.25">
      <c r="A578" s="167">
        <v>573</v>
      </c>
      <c r="B578" s="146"/>
      <c r="C578" s="146"/>
      <c r="D578" s="177" t="s">
        <v>721</v>
      </c>
      <c r="E578" s="63"/>
      <c r="F578" s="63">
        <v>5000</v>
      </c>
      <c r="G578" s="63"/>
      <c r="H578" s="76"/>
      <c r="I578" s="241">
        <v>4993</v>
      </c>
      <c r="J578" s="235"/>
      <c r="K578" s="63"/>
      <c r="L578" s="114">
        <f t="shared" si="131"/>
        <v>0.9986</v>
      </c>
      <c r="M578" s="114">
        <f t="shared" si="132"/>
        <v>1.3226636417643223E-05</v>
      </c>
      <c r="N578" s="151"/>
    </row>
    <row r="579" spans="1:14" ht="12.75">
      <c r="A579" s="168">
        <v>574</v>
      </c>
      <c r="B579" s="174"/>
      <c r="C579" s="174">
        <v>90015</v>
      </c>
      <c r="D579" s="176" t="s">
        <v>200</v>
      </c>
      <c r="E579" s="171">
        <f aca="true" t="shared" si="137" ref="E579:K579">SUM(E580:E583)</f>
        <v>3150000</v>
      </c>
      <c r="F579" s="171">
        <f t="shared" si="137"/>
        <v>3500317</v>
      </c>
      <c r="G579" s="171">
        <f>SUM(G580:G583)</f>
        <v>3050317</v>
      </c>
      <c r="H579" s="230">
        <f t="shared" si="137"/>
        <v>0</v>
      </c>
      <c r="I579" s="240">
        <f t="shared" si="137"/>
        <v>3446092</v>
      </c>
      <c r="J579" s="234">
        <f t="shared" si="137"/>
        <v>3039507</v>
      </c>
      <c r="K579" s="171">
        <f t="shared" si="137"/>
        <v>0</v>
      </c>
      <c r="L579" s="223">
        <f t="shared" si="131"/>
        <v>0.9845085459402677</v>
      </c>
      <c r="M579" s="223">
        <f t="shared" si="132"/>
        <v>0.00912882153930482</v>
      </c>
      <c r="N579" s="151"/>
    </row>
    <row r="580" spans="1:14" ht="12.75">
      <c r="A580" s="167">
        <v>575</v>
      </c>
      <c r="B580" s="146"/>
      <c r="C580" s="174"/>
      <c r="D580" s="177" t="s">
        <v>412</v>
      </c>
      <c r="E580" s="63">
        <v>2850000</v>
      </c>
      <c r="F580" s="63">
        <v>3050317</v>
      </c>
      <c r="G580" s="63">
        <v>3050317</v>
      </c>
      <c r="H580" s="76"/>
      <c r="I580" s="241">
        <v>3039507</v>
      </c>
      <c r="J580" s="235">
        <v>3039507</v>
      </c>
      <c r="K580" s="63"/>
      <c r="L580" s="114">
        <f t="shared" si="131"/>
        <v>0.9964561060375037</v>
      </c>
      <c r="M580" s="114">
        <f t="shared" si="132"/>
        <v>0.008051763264146104</v>
      </c>
      <c r="N580" s="151"/>
    </row>
    <row r="581" spans="1:14" ht="12.75">
      <c r="A581" s="168">
        <v>576</v>
      </c>
      <c r="B581" s="146"/>
      <c r="C581" s="174"/>
      <c r="D581" s="182" t="s">
        <v>722</v>
      </c>
      <c r="E581" s="63">
        <v>300000</v>
      </c>
      <c r="F581" s="63">
        <v>268000</v>
      </c>
      <c r="G581" s="63"/>
      <c r="H581" s="76"/>
      <c r="I581" s="241">
        <v>256019</v>
      </c>
      <c r="J581" s="235"/>
      <c r="K581" s="63"/>
      <c r="L581" s="114">
        <f t="shared" si="131"/>
        <v>0.9552947761194029</v>
      </c>
      <c r="M581" s="114">
        <f t="shared" si="132"/>
        <v>0.0006782035307447628</v>
      </c>
      <c r="N581" s="151"/>
    </row>
    <row r="582" spans="1:14" ht="25.5">
      <c r="A582" s="167">
        <v>577</v>
      </c>
      <c r="B582" s="146"/>
      <c r="C582" s="174"/>
      <c r="D582" s="182" t="s">
        <v>723</v>
      </c>
      <c r="E582" s="63"/>
      <c r="F582" s="63">
        <v>32000</v>
      </c>
      <c r="G582" s="63"/>
      <c r="H582" s="76"/>
      <c r="I582" s="241">
        <v>31964</v>
      </c>
      <c r="J582" s="235"/>
      <c r="K582" s="63"/>
      <c r="L582" s="114">
        <f t="shared" si="131"/>
        <v>0.998875</v>
      </c>
      <c r="M582" s="114">
        <f t="shared" si="132"/>
        <v>8.467378458913438E-05</v>
      </c>
      <c r="N582" s="151"/>
    </row>
    <row r="583" spans="1:14" ht="38.25">
      <c r="A583" s="168">
        <v>578</v>
      </c>
      <c r="B583" s="146"/>
      <c r="C583" s="174"/>
      <c r="D583" s="182" t="s">
        <v>724</v>
      </c>
      <c r="E583" s="63"/>
      <c r="F583" s="63">
        <v>150000</v>
      </c>
      <c r="G583" s="63"/>
      <c r="H583" s="76"/>
      <c r="I583" s="241">
        <v>118602</v>
      </c>
      <c r="J583" s="235"/>
      <c r="K583" s="63"/>
      <c r="L583" s="114">
        <f t="shared" si="131"/>
        <v>0.79068</v>
      </c>
      <c r="M583" s="114">
        <f t="shared" si="132"/>
        <v>0.000314180959824819</v>
      </c>
      <c r="N583" s="151"/>
    </row>
    <row r="584" spans="1:14" ht="12.75">
      <c r="A584" s="167">
        <v>579</v>
      </c>
      <c r="B584" s="174"/>
      <c r="C584" s="174">
        <v>90017</v>
      </c>
      <c r="D584" s="176" t="s">
        <v>201</v>
      </c>
      <c r="E584" s="171">
        <f aca="true" t="shared" si="138" ref="E584:K584">SUM(E585:E588)</f>
        <v>1561000</v>
      </c>
      <c r="F584" s="171">
        <f t="shared" si="138"/>
        <v>2107700</v>
      </c>
      <c r="G584" s="171">
        <f>SUM(G585:G588)</f>
        <v>1982700</v>
      </c>
      <c r="H584" s="230">
        <f t="shared" si="138"/>
        <v>1566510</v>
      </c>
      <c r="I584" s="240">
        <f t="shared" si="138"/>
        <v>2019965</v>
      </c>
      <c r="J584" s="234">
        <f t="shared" si="138"/>
        <v>1946723</v>
      </c>
      <c r="K584" s="171">
        <f t="shared" si="138"/>
        <v>1555780</v>
      </c>
      <c r="L584" s="223">
        <f t="shared" si="131"/>
        <v>0.9583740570289889</v>
      </c>
      <c r="M584" s="223">
        <f t="shared" si="132"/>
        <v>0.005350959870091066</v>
      </c>
      <c r="N584" s="151"/>
    </row>
    <row r="585" spans="1:14" ht="12.75">
      <c r="A585" s="168">
        <v>580</v>
      </c>
      <c r="B585" s="146"/>
      <c r="C585" s="174"/>
      <c r="D585" s="178" t="s">
        <v>725</v>
      </c>
      <c r="E585" s="63">
        <v>1561000</v>
      </c>
      <c r="F585" s="63">
        <v>1982700</v>
      </c>
      <c r="G585" s="63">
        <v>1982700</v>
      </c>
      <c r="H585" s="76">
        <v>1566510</v>
      </c>
      <c r="I585" s="241">
        <v>1946723</v>
      </c>
      <c r="J585" s="235">
        <v>1946723</v>
      </c>
      <c r="K585" s="63">
        <v>1555780</v>
      </c>
      <c r="L585" s="114">
        <f t="shared" si="131"/>
        <v>0.9818545417864528</v>
      </c>
      <c r="M585" s="114">
        <f t="shared" si="132"/>
        <v>0.005156939180225049</v>
      </c>
      <c r="N585" s="151"/>
    </row>
    <row r="586" spans="1:14" ht="12.75">
      <c r="A586" s="167">
        <v>581</v>
      </c>
      <c r="B586" s="146"/>
      <c r="C586" s="174"/>
      <c r="D586" s="177" t="s">
        <v>726</v>
      </c>
      <c r="E586" s="63"/>
      <c r="F586" s="63">
        <v>60000</v>
      </c>
      <c r="G586" s="63"/>
      <c r="H586" s="76"/>
      <c r="I586" s="241">
        <v>59884</v>
      </c>
      <c r="J586" s="235"/>
      <c r="K586" s="63"/>
      <c r="L586" s="114">
        <f t="shared" si="131"/>
        <v>0.9980666666666667</v>
      </c>
      <c r="M586" s="114">
        <f t="shared" si="132"/>
        <v>0.00015863486786183592</v>
      </c>
      <c r="N586" s="151"/>
    </row>
    <row r="587" spans="1:14" ht="25.5">
      <c r="A587" s="168">
        <v>582</v>
      </c>
      <c r="B587" s="146"/>
      <c r="C587" s="174"/>
      <c r="D587" s="177" t="s">
        <v>727</v>
      </c>
      <c r="E587" s="63"/>
      <c r="F587" s="63">
        <v>15000</v>
      </c>
      <c r="G587" s="63"/>
      <c r="H587" s="76"/>
      <c r="I587" s="241">
        <v>13358</v>
      </c>
      <c r="J587" s="235"/>
      <c r="K587" s="63"/>
      <c r="L587" s="114">
        <f t="shared" si="131"/>
        <v>0.8905333333333333</v>
      </c>
      <c r="M587" s="114">
        <f t="shared" si="132"/>
        <v>3.5385822004181486E-05</v>
      </c>
      <c r="N587" s="151"/>
    </row>
    <row r="588" spans="1:14" ht="12.75">
      <c r="A588" s="167">
        <v>583</v>
      </c>
      <c r="B588" s="146"/>
      <c r="C588" s="174"/>
      <c r="D588" s="177" t="s">
        <v>728</v>
      </c>
      <c r="E588" s="63"/>
      <c r="F588" s="63">
        <v>50000</v>
      </c>
      <c r="G588" s="63"/>
      <c r="H588" s="76"/>
      <c r="I588" s="241"/>
      <c r="J588" s="235"/>
      <c r="K588" s="63"/>
      <c r="L588" s="114">
        <f t="shared" si="131"/>
        <v>0</v>
      </c>
      <c r="M588" s="114">
        <f t="shared" si="132"/>
        <v>0</v>
      </c>
      <c r="N588" s="151"/>
    </row>
    <row r="589" spans="1:14" ht="38.25">
      <c r="A589" s="168">
        <v>584</v>
      </c>
      <c r="B589" s="174"/>
      <c r="C589" s="174">
        <v>90020</v>
      </c>
      <c r="D589" s="176" t="s">
        <v>729</v>
      </c>
      <c r="E589" s="171">
        <f aca="true" t="shared" si="139" ref="E589:K589">E590</f>
        <v>0</v>
      </c>
      <c r="F589" s="171">
        <f t="shared" si="139"/>
        <v>34680</v>
      </c>
      <c r="G589" s="171">
        <f t="shared" si="139"/>
        <v>34680</v>
      </c>
      <c r="H589" s="230">
        <f t="shared" si="139"/>
        <v>0</v>
      </c>
      <c r="I589" s="240">
        <f t="shared" si="139"/>
        <v>31526</v>
      </c>
      <c r="J589" s="234">
        <f t="shared" si="139"/>
        <v>31526</v>
      </c>
      <c r="K589" s="171">
        <f t="shared" si="139"/>
        <v>0</v>
      </c>
      <c r="L589" s="223">
        <f t="shared" si="131"/>
        <v>0.9090542099192618</v>
      </c>
      <c r="M589" s="223">
        <f t="shared" si="132"/>
        <v>8.35135068501142E-05</v>
      </c>
      <c r="N589" s="151"/>
    </row>
    <row r="590" spans="1:14" ht="12.75">
      <c r="A590" s="167">
        <v>585</v>
      </c>
      <c r="B590" s="146"/>
      <c r="C590" s="146"/>
      <c r="D590" s="177" t="s">
        <v>322</v>
      </c>
      <c r="E590" s="63"/>
      <c r="F590" s="63">
        <v>34680</v>
      </c>
      <c r="G590" s="63">
        <v>34680</v>
      </c>
      <c r="H590" s="76"/>
      <c r="I590" s="241">
        <v>31526</v>
      </c>
      <c r="J590" s="235">
        <v>31526</v>
      </c>
      <c r="K590" s="63"/>
      <c r="L590" s="114">
        <f t="shared" si="131"/>
        <v>0.9090542099192618</v>
      </c>
      <c r="M590" s="114">
        <f t="shared" si="132"/>
        <v>8.35135068501142E-05</v>
      </c>
      <c r="N590" s="151"/>
    </row>
    <row r="591" spans="1:14" ht="12.75">
      <c r="A591" s="168">
        <v>586</v>
      </c>
      <c r="B591" s="174"/>
      <c r="C591" s="174">
        <v>90095</v>
      </c>
      <c r="D591" s="176" t="s">
        <v>52</v>
      </c>
      <c r="E591" s="171">
        <f aca="true" t="shared" si="140" ref="E591:K591">SUM(E592:E621)</f>
        <v>16173700</v>
      </c>
      <c r="F591" s="171">
        <f t="shared" si="140"/>
        <v>12113854</v>
      </c>
      <c r="G591" s="171">
        <f>SUM(G592:G621)</f>
        <v>1754700</v>
      </c>
      <c r="H591" s="230">
        <f t="shared" si="140"/>
        <v>668400</v>
      </c>
      <c r="I591" s="240">
        <f t="shared" si="140"/>
        <v>10220839</v>
      </c>
      <c r="J591" s="234">
        <f t="shared" si="140"/>
        <v>1484707</v>
      </c>
      <c r="K591" s="171">
        <f t="shared" si="140"/>
        <v>580950</v>
      </c>
      <c r="L591" s="223">
        <f t="shared" si="131"/>
        <v>0.8437314004279728</v>
      </c>
      <c r="M591" s="223">
        <f t="shared" si="132"/>
        <v>0.02707536978495256</v>
      </c>
      <c r="N591" s="217"/>
    </row>
    <row r="592" spans="1:14" ht="12.75">
      <c r="A592" s="167">
        <v>587</v>
      </c>
      <c r="B592" s="146"/>
      <c r="C592" s="146"/>
      <c r="D592" s="177" t="s">
        <v>324</v>
      </c>
      <c r="E592" s="63">
        <v>77600</v>
      </c>
      <c r="F592" s="63">
        <v>77600</v>
      </c>
      <c r="G592" s="63">
        <v>77600</v>
      </c>
      <c r="H592" s="76"/>
      <c r="I592" s="241">
        <v>75657</v>
      </c>
      <c r="J592" s="235">
        <v>75657</v>
      </c>
      <c r="K592" s="63"/>
      <c r="L592" s="114">
        <f t="shared" si="131"/>
        <v>0.9749613402061855</v>
      </c>
      <c r="M592" s="114">
        <f t="shared" si="132"/>
        <v>0.00020041811164623138</v>
      </c>
      <c r="N592" s="151"/>
    </row>
    <row r="593" spans="1:14" ht="12.75">
      <c r="A593" s="168">
        <v>588</v>
      </c>
      <c r="B593" s="146"/>
      <c r="C593" s="146"/>
      <c r="D593" s="177" t="s">
        <v>730</v>
      </c>
      <c r="E593" s="63">
        <v>100000</v>
      </c>
      <c r="F593" s="63">
        <v>100000</v>
      </c>
      <c r="G593" s="63">
        <v>100000</v>
      </c>
      <c r="H593" s="76"/>
      <c r="I593" s="241">
        <v>146</v>
      </c>
      <c r="J593" s="235">
        <v>146</v>
      </c>
      <c r="K593" s="63"/>
      <c r="L593" s="114">
        <f t="shared" si="131"/>
        <v>0.00146</v>
      </c>
      <c r="M593" s="114">
        <f t="shared" si="132"/>
        <v>3.867592463400582E-07</v>
      </c>
      <c r="N593" s="151"/>
    </row>
    <row r="594" spans="1:14" ht="12.75">
      <c r="A594" s="167">
        <v>589</v>
      </c>
      <c r="B594" s="146"/>
      <c r="C594" s="146"/>
      <c r="D594" s="177" t="s">
        <v>413</v>
      </c>
      <c r="E594" s="63">
        <v>5000</v>
      </c>
      <c r="F594" s="63">
        <v>5000</v>
      </c>
      <c r="G594" s="63">
        <v>5000</v>
      </c>
      <c r="H594" s="76"/>
      <c r="I594" s="241">
        <v>5000</v>
      </c>
      <c r="J594" s="235">
        <v>5000</v>
      </c>
      <c r="K594" s="63"/>
      <c r="L594" s="114">
        <f t="shared" si="131"/>
        <v>1</v>
      </c>
      <c r="M594" s="114">
        <f t="shared" si="132"/>
        <v>1.3245179669180075E-05</v>
      </c>
      <c r="N594" s="151"/>
    </row>
    <row r="595" spans="1:14" ht="12.75">
      <c r="A595" s="168">
        <v>590</v>
      </c>
      <c r="B595" s="146"/>
      <c r="C595" s="146"/>
      <c r="D595" s="177" t="s">
        <v>414</v>
      </c>
      <c r="E595" s="63">
        <v>4000</v>
      </c>
      <c r="F595" s="63">
        <v>4000</v>
      </c>
      <c r="G595" s="63">
        <v>4000</v>
      </c>
      <c r="H595" s="76"/>
      <c r="I595" s="241">
        <v>1025</v>
      </c>
      <c r="J595" s="235">
        <v>1025</v>
      </c>
      <c r="K595" s="63"/>
      <c r="L595" s="114">
        <f t="shared" si="131"/>
        <v>0.25625</v>
      </c>
      <c r="M595" s="114">
        <f t="shared" si="132"/>
        <v>2.7152618321819153E-06</v>
      </c>
      <c r="N595" s="151"/>
    </row>
    <row r="596" spans="1:14" ht="12.75">
      <c r="A596" s="167">
        <v>591</v>
      </c>
      <c r="B596" s="146"/>
      <c r="C596" s="146"/>
      <c r="D596" s="177" t="s">
        <v>415</v>
      </c>
      <c r="E596" s="63">
        <v>20000</v>
      </c>
      <c r="F596" s="63">
        <v>26500</v>
      </c>
      <c r="G596" s="63">
        <v>26500</v>
      </c>
      <c r="H596" s="76"/>
      <c r="I596" s="241">
        <v>26234</v>
      </c>
      <c r="J596" s="235">
        <v>26234</v>
      </c>
      <c r="K596" s="63"/>
      <c r="L596" s="114">
        <f t="shared" si="131"/>
        <v>0.9899622641509433</v>
      </c>
      <c r="M596" s="114">
        <f t="shared" si="132"/>
        <v>6.949480868825401E-05</v>
      </c>
      <c r="N596" s="151"/>
    </row>
    <row r="597" spans="1:14" ht="12.75">
      <c r="A597" s="168">
        <v>592</v>
      </c>
      <c r="B597" s="146"/>
      <c r="C597" s="146"/>
      <c r="D597" s="177" t="s">
        <v>401</v>
      </c>
      <c r="E597" s="63">
        <v>10000</v>
      </c>
      <c r="F597" s="63">
        <v>10000</v>
      </c>
      <c r="G597" s="63">
        <v>10000</v>
      </c>
      <c r="H597" s="76"/>
      <c r="I597" s="241"/>
      <c r="J597" s="235"/>
      <c r="K597" s="63"/>
      <c r="L597" s="114">
        <f t="shared" si="131"/>
        <v>0</v>
      </c>
      <c r="M597" s="114">
        <f t="shared" si="132"/>
        <v>0</v>
      </c>
      <c r="N597" s="151"/>
    </row>
    <row r="598" spans="1:14" ht="25.5">
      <c r="A598" s="167">
        <v>593</v>
      </c>
      <c r="B598" s="146"/>
      <c r="C598" s="146"/>
      <c r="D598" s="177" t="s">
        <v>407</v>
      </c>
      <c r="E598" s="63">
        <v>12000</v>
      </c>
      <c r="F598" s="63">
        <v>7000</v>
      </c>
      <c r="G598" s="63">
        <v>7000</v>
      </c>
      <c r="H598" s="76"/>
      <c r="I598" s="241">
        <v>6660</v>
      </c>
      <c r="J598" s="235">
        <v>6660</v>
      </c>
      <c r="K598" s="63"/>
      <c r="L598" s="114">
        <f t="shared" si="131"/>
        <v>0.9514285714285714</v>
      </c>
      <c r="M598" s="114">
        <f t="shared" si="132"/>
        <v>1.764257931934786E-05</v>
      </c>
      <c r="N598" s="151"/>
    </row>
    <row r="599" spans="1:14" ht="12.75">
      <c r="A599" s="168">
        <v>594</v>
      </c>
      <c r="B599" s="146"/>
      <c r="C599" s="146"/>
      <c r="D599" s="177" t="s">
        <v>402</v>
      </c>
      <c r="E599" s="63">
        <v>11000</v>
      </c>
      <c r="F599" s="63">
        <v>18500</v>
      </c>
      <c r="G599" s="63">
        <v>18500</v>
      </c>
      <c r="H599" s="76"/>
      <c r="I599" s="241">
        <v>16580</v>
      </c>
      <c r="J599" s="235">
        <v>16580</v>
      </c>
      <c r="K599" s="63"/>
      <c r="L599" s="114">
        <f t="shared" si="131"/>
        <v>0.8962162162162162</v>
      </c>
      <c r="M599" s="114">
        <f t="shared" si="132"/>
        <v>4.392101578300113E-05</v>
      </c>
      <c r="N599" s="151"/>
    </row>
    <row r="600" spans="1:14" ht="25.5">
      <c r="A600" s="167">
        <v>595</v>
      </c>
      <c r="B600" s="146"/>
      <c r="C600" s="146"/>
      <c r="D600" s="177" t="s">
        <v>325</v>
      </c>
      <c r="E600" s="63">
        <v>112000</v>
      </c>
      <c r="F600" s="63">
        <v>62000</v>
      </c>
      <c r="G600" s="63">
        <v>62000</v>
      </c>
      <c r="H600" s="76"/>
      <c r="I600" s="241">
        <v>59780</v>
      </c>
      <c r="J600" s="235">
        <v>59780</v>
      </c>
      <c r="K600" s="63"/>
      <c r="L600" s="114">
        <f aca="true" t="shared" si="141" ref="L600:L665">I600/F600</f>
        <v>0.9641935483870968</v>
      </c>
      <c r="M600" s="114">
        <f aca="true" t="shared" si="142" ref="M600:M634">I600/$I$676</f>
        <v>0.00015835936812471697</v>
      </c>
      <c r="N600" s="151"/>
    </row>
    <row r="601" spans="1:14" ht="25.5">
      <c r="A601" s="168">
        <v>596</v>
      </c>
      <c r="B601" s="146"/>
      <c r="C601" s="146"/>
      <c r="D601" s="177" t="s">
        <v>731</v>
      </c>
      <c r="E601" s="63">
        <v>1135000</v>
      </c>
      <c r="F601" s="63">
        <v>935000</v>
      </c>
      <c r="G601" s="63">
        <v>935000</v>
      </c>
      <c r="H601" s="76">
        <v>668400</v>
      </c>
      <c r="I601" s="241">
        <v>813114</v>
      </c>
      <c r="J601" s="235">
        <v>813114</v>
      </c>
      <c r="K601" s="63">
        <v>580950</v>
      </c>
      <c r="L601" s="114">
        <f t="shared" si="141"/>
        <v>0.8696406417112299</v>
      </c>
      <c r="M601" s="114">
        <f t="shared" si="142"/>
        <v>0.0021539682043051375</v>
      </c>
      <c r="N601" s="151"/>
    </row>
    <row r="602" spans="1:14" ht="25.5">
      <c r="A602" s="167">
        <v>597</v>
      </c>
      <c r="B602" s="146"/>
      <c r="C602" s="146"/>
      <c r="D602" s="177" t="s">
        <v>732</v>
      </c>
      <c r="E602" s="63">
        <v>5000</v>
      </c>
      <c r="F602" s="63">
        <v>5000</v>
      </c>
      <c r="G602" s="63"/>
      <c r="H602" s="76"/>
      <c r="I602" s="241"/>
      <c r="J602" s="235"/>
      <c r="K602" s="63"/>
      <c r="L602" s="114">
        <f t="shared" si="141"/>
        <v>0</v>
      </c>
      <c r="M602" s="114">
        <f t="shared" si="142"/>
        <v>0</v>
      </c>
      <c r="N602" s="151"/>
    </row>
    <row r="603" spans="1:14" ht="25.5">
      <c r="A603" s="168">
        <v>598</v>
      </c>
      <c r="B603" s="146"/>
      <c r="C603" s="146"/>
      <c r="D603" s="177" t="s">
        <v>733</v>
      </c>
      <c r="E603" s="63">
        <v>60000</v>
      </c>
      <c r="F603" s="63">
        <v>60000</v>
      </c>
      <c r="G603" s="63"/>
      <c r="H603" s="76"/>
      <c r="I603" s="241">
        <v>57096</v>
      </c>
      <c r="J603" s="235"/>
      <c r="K603" s="63"/>
      <c r="L603" s="114">
        <f t="shared" si="141"/>
        <v>0.9516</v>
      </c>
      <c r="M603" s="114">
        <f t="shared" si="142"/>
        <v>0.0001512493556783011</v>
      </c>
      <c r="N603" s="151"/>
    </row>
    <row r="604" spans="1:14" ht="25.5">
      <c r="A604" s="167">
        <v>599</v>
      </c>
      <c r="B604" s="146"/>
      <c r="C604" s="174"/>
      <c r="D604" s="182" t="s">
        <v>734</v>
      </c>
      <c r="E604" s="63">
        <v>159100</v>
      </c>
      <c r="F604" s="63">
        <v>159100</v>
      </c>
      <c r="G604" s="63">
        <v>159100</v>
      </c>
      <c r="H604" s="76"/>
      <c r="I604" s="241">
        <v>135410</v>
      </c>
      <c r="J604" s="235">
        <v>135410</v>
      </c>
      <c r="K604" s="63"/>
      <c r="L604" s="114">
        <f t="shared" si="141"/>
        <v>0.8510999371464488</v>
      </c>
      <c r="M604" s="114">
        <f t="shared" si="142"/>
        <v>0.0003587059558007348</v>
      </c>
      <c r="N604" s="151"/>
    </row>
    <row r="605" spans="1:14" ht="12.75">
      <c r="A605" s="168">
        <v>600</v>
      </c>
      <c r="B605" s="146"/>
      <c r="C605" s="146"/>
      <c r="D605" s="182" t="s">
        <v>735</v>
      </c>
      <c r="E605" s="3">
        <v>813000</v>
      </c>
      <c r="F605" s="3">
        <v>813000</v>
      </c>
      <c r="G605" s="3"/>
      <c r="H605" s="4"/>
      <c r="I605" s="243">
        <v>696006</v>
      </c>
      <c r="J605" s="236"/>
      <c r="K605" s="3"/>
      <c r="L605" s="114">
        <f t="shared" si="141"/>
        <v>0.8560959409594096</v>
      </c>
      <c r="M605" s="114">
        <f t="shared" si="142"/>
        <v>0.0018437449041654693</v>
      </c>
      <c r="N605" s="151"/>
    </row>
    <row r="606" spans="1:14" ht="12.75">
      <c r="A606" s="167">
        <v>601</v>
      </c>
      <c r="B606" s="146"/>
      <c r="C606" s="146"/>
      <c r="D606" s="182" t="s">
        <v>416</v>
      </c>
      <c r="E606" s="3">
        <v>1000000</v>
      </c>
      <c r="F606" s="3">
        <v>427000</v>
      </c>
      <c r="G606" s="3"/>
      <c r="H606" s="4"/>
      <c r="I606" s="243">
        <v>301901</v>
      </c>
      <c r="J606" s="236"/>
      <c r="K606" s="3"/>
      <c r="L606" s="114">
        <f t="shared" si="141"/>
        <v>0.7070281030444965</v>
      </c>
      <c r="M606" s="114">
        <f t="shared" si="142"/>
        <v>0.0007997465974610268</v>
      </c>
      <c r="N606" s="151"/>
    </row>
    <row r="607" spans="1:14" ht="25.5">
      <c r="A607" s="168">
        <v>602</v>
      </c>
      <c r="B607" s="146"/>
      <c r="C607" s="146"/>
      <c r="D607" s="182" t="s">
        <v>736</v>
      </c>
      <c r="E607" s="3">
        <v>200000</v>
      </c>
      <c r="F607" s="3">
        <v>58200</v>
      </c>
      <c r="G607" s="3"/>
      <c r="H607" s="4"/>
      <c r="I607" s="243">
        <v>58141</v>
      </c>
      <c r="J607" s="236"/>
      <c r="K607" s="3"/>
      <c r="L607" s="114">
        <f t="shared" si="141"/>
        <v>0.9989862542955327</v>
      </c>
      <c r="M607" s="114">
        <f t="shared" si="142"/>
        <v>0.00015401759822915973</v>
      </c>
      <c r="N607" s="151"/>
    </row>
    <row r="608" spans="1:14" ht="38.25">
      <c r="A608" s="167">
        <v>603</v>
      </c>
      <c r="B608" s="146"/>
      <c r="C608" s="146"/>
      <c r="D608" s="182" t="s">
        <v>737</v>
      </c>
      <c r="E608" s="3">
        <v>120000</v>
      </c>
      <c r="F608" s="3">
        <v>44740</v>
      </c>
      <c r="G608" s="3"/>
      <c r="H608" s="4"/>
      <c r="I608" s="243">
        <v>39882</v>
      </c>
      <c r="J608" s="236"/>
      <c r="K608" s="3"/>
      <c r="L608" s="114">
        <f t="shared" si="141"/>
        <v>0.8914170764416629</v>
      </c>
      <c r="M608" s="114">
        <f t="shared" si="142"/>
        <v>0.00010564885111324794</v>
      </c>
      <c r="N608" s="151"/>
    </row>
    <row r="609" spans="1:14" ht="38.25">
      <c r="A609" s="168">
        <v>604</v>
      </c>
      <c r="B609" s="146"/>
      <c r="C609" s="146"/>
      <c r="D609" s="182" t="s">
        <v>738</v>
      </c>
      <c r="E609" s="3">
        <v>180000</v>
      </c>
      <c r="F609" s="3">
        <v>140000</v>
      </c>
      <c r="G609" s="3"/>
      <c r="H609" s="4"/>
      <c r="I609" s="243"/>
      <c r="J609" s="236"/>
      <c r="K609" s="3"/>
      <c r="L609" s="114">
        <f t="shared" si="141"/>
        <v>0</v>
      </c>
      <c r="M609" s="114">
        <f t="shared" si="142"/>
        <v>0</v>
      </c>
      <c r="N609" s="151"/>
    </row>
    <row r="610" spans="1:14" ht="25.5">
      <c r="A610" s="167">
        <v>605</v>
      </c>
      <c r="B610" s="146"/>
      <c r="C610" s="174"/>
      <c r="D610" s="182" t="s">
        <v>739</v>
      </c>
      <c r="E610" s="3">
        <v>1300000</v>
      </c>
      <c r="F610" s="3">
        <v>300000</v>
      </c>
      <c r="G610" s="3"/>
      <c r="H610" s="4"/>
      <c r="I610" s="243">
        <v>285688</v>
      </c>
      <c r="J610" s="236"/>
      <c r="K610" s="3"/>
      <c r="L610" s="114">
        <f t="shared" si="141"/>
        <v>0.9522933333333333</v>
      </c>
      <c r="M610" s="114">
        <f t="shared" si="142"/>
        <v>0.0007567977778657434</v>
      </c>
      <c r="N610" s="151"/>
    </row>
    <row r="611" spans="1:14" ht="25.5">
      <c r="A611" s="168">
        <v>606</v>
      </c>
      <c r="B611" s="146"/>
      <c r="C611" s="174"/>
      <c r="D611" s="182" t="s">
        <v>740</v>
      </c>
      <c r="E611" s="3">
        <v>100000</v>
      </c>
      <c r="F611" s="3">
        <v>68900</v>
      </c>
      <c r="G611" s="3"/>
      <c r="H611" s="4"/>
      <c r="I611" s="243">
        <v>68763</v>
      </c>
      <c r="J611" s="236"/>
      <c r="K611" s="3"/>
      <c r="L611" s="114">
        <f t="shared" si="141"/>
        <v>0.998011611030479</v>
      </c>
      <c r="M611" s="114">
        <f t="shared" si="142"/>
        <v>0.0001821556579183659</v>
      </c>
      <c r="N611" s="151"/>
    </row>
    <row r="612" spans="1:14" ht="25.5">
      <c r="A612" s="167">
        <v>607</v>
      </c>
      <c r="B612" s="146"/>
      <c r="C612" s="146"/>
      <c r="D612" s="182" t="s">
        <v>741</v>
      </c>
      <c r="E612" s="3">
        <v>6000000</v>
      </c>
      <c r="F612" s="3">
        <v>6833014</v>
      </c>
      <c r="G612" s="3"/>
      <c r="H612" s="4"/>
      <c r="I612" s="243">
        <v>6460490</v>
      </c>
      <c r="J612" s="236"/>
      <c r="K612" s="3"/>
      <c r="L612" s="114">
        <f t="shared" si="141"/>
        <v>0.9454817449517885</v>
      </c>
      <c r="M612" s="114">
        <f t="shared" si="142"/>
        <v>0.017114070160188236</v>
      </c>
      <c r="N612" s="151"/>
    </row>
    <row r="613" spans="1:14" ht="25.5">
      <c r="A613" s="168">
        <v>608</v>
      </c>
      <c r="B613" s="146"/>
      <c r="C613" s="146"/>
      <c r="D613" s="182" t="s">
        <v>742</v>
      </c>
      <c r="E613" s="3">
        <v>3400000</v>
      </c>
      <c r="F613" s="3">
        <v>235000</v>
      </c>
      <c r="G613" s="3"/>
      <c r="H613" s="4"/>
      <c r="I613" s="243">
        <v>230351</v>
      </c>
      <c r="J613" s="236"/>
      <c r="K613" s="3"/>
      <c r="L613" s="114">
        <f t="shared" si="141"/>
        <v>0.9802170212765957</v>
      </c>
      <c r="M613" s="114">
        <f t="shared" si="142"/>
        <v>0.0006102080763950599</v>
      </c>
      <c r="N613" s="151"/>
    </row>
    <row r="614" spans="1:14" ht="12.75">
      <c r="A614" s="167">
        <v>609</v>
      </c>
      <c r="B614" s="146"/>
      <c r="C614" s="146"/>
      <c r="D614" s="182" t="s">
        <v>743</v>
      </c>
      <c r="E614" s="3">
        <v>1000000</v>
      </c>
      <c r="F614" s="3">
        <v>300000</v>
      </c>
      <c r="G614" s="3"/>
      <c r="H614" s="4"/>
      <c r="I614" s="243">
        <v>197274</v>
      </c>
      <c r="J614" s="236"/>
      <c r="K614" s="3"/>
      <c r="L614" s="114">
        <f t="shared" si="141"/>
        <v>0.65758</v>
      </c>
      <c r="M614" s="114">
        <f t="shared" si="142"/>
        <v>0.000522585914811566</v>
      </c>
      <c r="N614" s="151"/>
    </row>
    <row r="615" spans="1:14" ht="25.5">
      <c r="A615" s="168">
        <v>610</v>
      </c>
      <c r="B615" s="146"/>
      <c r="C615" s="146"/>
      <c r="D615" s="182" t="s">
        <v>744</v>
      </c>
      <c r="E615" s="3"/>
      <c r="F615" s="3">
        <v>26000</v>
      </c>
      <c r="G615" s="3"/>
      <c r="H615" s="4"/>
      <c r="I615" s="243">
        <v>25010</v>
      </c>
      <c r="J615" s="236"/>
      <c r="K615" s="3"/>
      <c r="L615" s="114">
        <f t="shared" si="141"/>
        <v>0.9619230769230769</v>
      </c>
      <c r="M615" s="114">
        <f t="shared" si="142"/>
        <v>6.625238870523873E-05</v>
      </c>
      <c r="N615" s="151"/>
    </row>
    <row r="616" spans="1:14" ht="25.5">
      <c r="A616" s="167">
        <v>611</v>
      </c>
      <c r="B616" s="146"/>
      <c r="C616" s="146"/>
      <c r="D616" s="182" t="s">
        <v>745</v>
      </c>
      <c r="E616" s="3"/>
      <c r="F616" s="3">
        <v>161800</v>
      </c>
      <c r="G616" s="3"/>
      <c r="H616" s="4"/>
      <c r="I616" s="243">
        <v>129976</v>
      </c>
      <c r="J616" s="236"/>
      <c r="K616" s="3"/>
      <c r="L616" s="114">
        <f t="shared" si="141"/>
        <v>0.8033127317676143</v>
      </c>
      <c r="M616" s="114">
        <f t="shared" si="142"/>
        <v>0.0003443110945362699</v>
      </c>
      <c r="N616" s="151"/>
    </row>
    <row r="617" spans="1:14" ht="38.25">
      <c r="A617" s="168">
        <v>612</v>
      </c>
      <c r="B617" s="146"/>
      <c r="C617" s="146"/>
      <c r="D617" s="182" t="s">
        <v>746</v>
      </c>
      <c r="E617" s="3"/>
      <c r="F617" s="3">
        <v>161500</v>
      </c>
      <c r="G617" s="3"/>
      <c r="H617" s="4"/>
      <c r="I617" s="243">
        <v>161496</v>
      </c>
      <c r="J617" s="236"/>
      <c r="K617" s="3"/>
      <c r="L617" s="114">
        <f t="shared" si="141"/>
        <v>0.9999752321981424</v>
      </c>
      <c r="M617" s="114">
        <f t="shared" si="142"/>
        <v>0.0004278087071707811</v>
      </c>
      <c r="N617" s="151"/>
    </row>
    <row r="618" spans="1:14" ht="25.5">
      <c r="A618" s="167">
        <v>613</v>
      </c>
      <c r="B618" s="146"/>
      <c r="C618" s="146"/>
      <c r="D618" s="182" t="s">
        <v>747</v>
      </c>
      <c r="E618" s="3"/>
      <c r="F618" s="3">
        <v>700000</v>
      </c>
      <c r="G618" s="3"/>
      <c r="H618" s="4"/>
      <c r="I618" s="243"/>
      <c r="J618" s="236"/>
      <c r="K618" s="3"/>
      <c r="L618" s="114">
        <f t="shared" si="141"/>
        <v>0</v>
      </c>
      <c r="M618" s="114">
        <f t="shared" si="142"/>
        <v>0</v>
      </c>
      <c r="N618" s="151"/>
    </row>
    <row r="619" spans="1:14" ht="25.5">
      <c r="A619" s="168">
        <v>614</v>
      </c>
      <c r="B619" s="146"/>
      <c r="C619" s="146"/>
      <c r="D619" s="182" t="s">
        <v>748</v>
      </c>
      <c r="E619" s="3"/>
      <c r="F619" s="3">
        <v>25000</v>
      </c>
      <c r="G619" s="3"/>
      <c r="H619" s="4"/>
      <c r="I619" s="243">
        <v>24058</v>
      </c>
      <c r="J619" s="236"/>
      <c r="K619" s="3"/>
      <c r="L619" s="114">
        <f t="shared" si="141"/>
        <v>0.96232</v>
      </c>
      <c r="M619" s="114">
        <f t="shared" si="142"/>
        <v>6.373050649622685E-05</v>
      </c>
      <c r="N619" s="151"/>
    </row>
    <row r="620" spans="1:14" ht="25.5">
      <c r="A620" s="167">
        <v>615</v>
      </c>
      <c r="B620" s="146"/>
      <c r="C620" s="146"/>
      <c r="D620" s="182" t="s">
        <v>749</v>
      </c>
      <c r="E620" s="3">
        <v>250000</v>
      </c>
      <c r="F620" s="3">
        <v>250000</v>
      </c>
      <c r="G620" s="3">
        <v>250000</v>
      </c>
      <c r="H620" s="4"/>
      <c r="I620" s="243">
        <v>245315</v>
      </c>
      <c r="J620" s="236">
        <v>245315</v>
      </c>
      <c r="K620" s="3"/>
      <c r="L620" s="114">
        <f t="shared" si="141"/>
        <v>0.98126</v>
      </c>
      <c r="M620" s="114">
        <f t="shared" si="142"/>
        <v>0.000649848250108982</v>
      </c>
      <c r="N620" s="151"/>
    </row>
    <row r="621" spans="1:14" ht="12.75">
      <c r="A621" s="168">
        <v>616</v>
      </c>
      <c r="B621" s="146"/>
      <c r="C621" s="146"/>
      <c r="D621" s="182" t="s">
        <v>326</v>
      </c>
      <c r="E621" s="3">
        <v>100000</v>
      </c>
      <c r="F621" s="3">
        <v>100000</v>
      </c>
      <c r="G621" s="3">
        <v>100000</v>
      </c>
      <c r="H621" s="4"/>
      <c r="I621" s="243">
        <v>99786</v>
      </c>
      <c r="J621" s="236">
        <v>99786</v>
      </c>
      <c r="K621" s="3"/>
      <c r="L621" s="114">
        <f t="shared" si="141"/>
        <v>0.99786</v>
      </c>
      <c r="M621" s="114">
        <f t="shared" si="142"/>
        <v>0.0002643366996937606</v>
      </c>
      <c r="N621" s="151"/>
    </row>
    <row r="622" spans="1:14" ht="25.5">
      <c r="A622" s="169">
        <v>617</v>
      </c>
      <c r="B622" s="173">
        <v>921</v>
      </c>
      <c r="C622" s="173"/>
      <c r="D622" s="144" t="s">
        <v>202</v>
      </c>
      <c r="E622" s="144">
        <f aca="true" t="shared" si="143" ref="E622:K622">E623+E625+E629+E633+E639+E641+E643+E646</f>
        <v>13760000</v>
      </c>
      <c r="F622" s="144">
        <f t="shared" si="143"/>
        <v>10945510</v>
      </c>
      <c r="G622" s="144">
        <f>G623+G625+G629+G633+G639+G641+G643+G646</f>
        <v>8438708</v>
      </c>
      <c r="H622" s="229">
        <f t="shared" si="143"/>
        <v>0</v>
      </c>
      <c r="I622" s="239">
        <f t="shared" si="143"/>
        <v>9423492</v>
      </c>
      <c r="J622" s="233">
        <f t="shared" si="143"/>
        <v>8127185</v>
      </c>
      <c r="K622" s="144">
        <f t="shared" si="143"/>
        <v>0</v>
      </c>
      <c r="L622" s="119">
        <f t="shared" si="141"/>
        <v>0.8609459038455037</v>
      </c>
      <c r="M622" s="119">
        <f t="shared" si="142"/>
        <v>0.024963168930216217</v>
      </c>
      <c r="N622" s="220"/>
    </row>
    <row r="623" spans="1:14" ht="12.75">
      <c r="A623" s="168">
        <v>618</v>
      </c>
      <c r="B623" s="174"/>
      <c r="C623" s="174">
        <v>92104</v>
      </c>
      <c r="D623" s="176" t="s">
        <v>750</v>
      </c>
      <c r="E623" s="171">
        <f aca="true" t="shared" si="144" ref="E623:K623">E624</f>
        <v>0</v>
      </c>
      <c r="F623" s="171">
        <f t="shared" si="144"/>
        <v>322408</v>
      </c>
      <c r="G623" s="171">
        <f t="shared" si="144"/>
        <v>322408</v>
      </c>
      <c r="H623" s="230">
        <f t="shared" si="144"/>
        <v>0</v>
      </c>
      <c r="I623" s="240">
        <f t="shared" si="144"/>
        <v>322408</v>
      </c>
      <c r="J623" s="234">
        <f t="shared" si="144"/>
        <v>322408</v>
      </c>
      <c r="K623" s="171">
        <f t="shared" si="144"/>
        <v>0</v>
      </c>
      <c r="L623" s="223">
        <f t="shared" si="141"/>
        <v>1</v>
      </c>
      <c r="M623" s="223">
        <f t="shared" si="142"/>
        <v>0.0008540703773562019</v>
      </c>
      <c r="N623" s="220"/>
    </row>
    <row r="624" spans="1:14" ht="12.75">
      <c r="A624" s="167">
        <v>619</v>
      </c>
      <c r="B624" s="146"/>
      <c r="C624" s="146"/>
      <c r="D624" s="177" t="s">
        <v>751</v>
      </c>
      <c r="E624" s="63"/>
      <c r="F624" s="63">
        <v>322408</v>
      </c>
      <c r="G624" s="63">
        <v>322408</v>
      </c>
      <c r="H624" s="76"/>
      <c r="I624" s="241">
        <v>322408</v>
      </c>
      <c r="J624" s="235">
        <v>322408</v>
      </c>
      <c r="K624" s="63"/>
      <c r="L624" s="114">
        <f t="shared" si="141"/>
        <v>1</v>
      </c>
      <c r="M624" s="114">
        <f t="shared" si="142"/>
        <v>0.0008540703773562019</v>
      </c>
      <c r="N624" s="220"/>
    </row>
    <row r="625" spans="1:14" ht="12.75">
      <c r="A625" s="168">
        <v>620</v>
      </c>
      <c r="B625" s="174"/>
      <c r="C625" s="174">
        <v>92106</v>
      </c>
      <c r="D625" s="176" t="s">
        <v>203</v>
      </c>
      <c r="E625" s="171">
        <f aca="true" t="shared" si="145" ref="E625:K625">SUM(E626:E628)</f>
        <v>3280000</v>
      </c>
      <c r="F625" s="171">
        <f t="shared" si="145"/>
        <v>3033000</v>
      </c>
      <c r="G625" s="171">
        <f>SUM(G626:G628)</f>
        <v>2333000</v>
      </c>
      <c r="H625" s="230">
        <f t="shared" si="145"/>
        <v>0</v>
      </c>
      <c r="I625" s="240">
        <f t="shared" si="145"/>
        <v>3020632</v>
      </c>
      <c r="J625" s="234">
        <f t="shared" si="145"/>
        <v>2320680</v>
      </c>
      <c r="K625" s="171">
        <f t="shared" si="145"/>
        <v>0</v>
      </c>
      <c r="L625" s="223">
        <f t="shared" si="141"/>
        <v>0.9959221892515661</v>
      </c>
      <c r="M625" s="223">
        <f t="shared" si="142"/>
        <v>0.00800176271089495</v>
      </c>
      <c r="N625" s="220"/>
    </row>
    <row r="626" spans="1:14" ht="12.75">
      <c r="A626" s="167">
        <v>621</v>
      </c>
      <c r="B626" s="146"/>
      <c r="C626" s="146"/>
      <c r="D626" s="178" t="s">
        <v>0</v>
      </c>
      <c r="E626" s="63">
        <v>1980000</v>
      </c>
      <c r="F626" s="63">
        <v>2083000</v>
      </c>
      <c r="G626" s="63">
        <v>2083000</v>
      </c>
      <c r="H626" s="76"/>
      <c r="I626" s="241">
        <v>2070680</v>
      </c>
      <c r="J626" s="235">
        <v>2070680</v>
      </c>
      <c r="K626" s="63"/>
      <c r="L626" s="114">
        <f t="shared" si="141"/>
        <v>0.9940854536725876</v>
      </c>
      <c r="M626" s="114">
        <f t="shared" si="142"/>
        <v>0.005485305727475559</v>
      </c>
      <c r="N626" s="220"/>
    </row>
    <row r="627" spans="1:14" ht="25.5">
      <c r="A627" s="168">
        <v>622</v>
      </c>
      <c r="B627" s="146"/>
      <c r="C627" s="146"/>
      <c r="D627" s="178" t="s">
        <v>1</v>
      </c>
      <c r="E627" s="63">
        <v>100000</v>
      </c>
      <c r="F627" s="63">
        <v>250000</v>
      </c>
      <c r="G627" s="63">
        <v>250000</v>
      </c>
      <c r="H627" s="76"/>
      <c r="I627" s="241">
        <v>250000</v>
      </c>
      <c r="J627" s="235">
        <v>250000</v>
      </c>
      <c r="K627" s="63"/>
      <c r="L627" s="114">
        <f t="shared" si="141"/>
        <v>1</v>
      </c>
      <c r="M627" s="114">
        <f t="shared" si="142"/>
        <v>0.0006622589834590038</v>
      </c>
      <c r="N627" s="220"/>
    </row>
    <row r="628" spans="1:14" ht="51">
      <c r="A628" s="167">
        <v>623</v>
      </c>
      <c r="B628" s="146"/>
      <c r="C628" s="146"/>
      <c r="D628" s="177" t="s">
        <v>2</v>
      </c>
      <c r="E628" s="63">
        <v>1200000</v>
      </c>
      <c r="F628" s="63">
        <v>700000</v>
      </c>
      <c r="G628" s="63"/>
      <c r="H628" s="76"/>
      <c r="I628" s="241">
        <v>699952</v>
      </c>
      <c r="J628" s="235"/>
      <c r="K628" s="63"/>
      <c r="L628" s="114">
        <f t="shared" si="141"/>
        <v>0.9999314285714286</v>
      </c>
      <c r="M628" s="114">
        <f t="shared" si="142"/>
        <v>0.0018541979999603863</v>
      </c>
      <c r="N628" s="220"/>
    </row>
    <row r="629" spans="1:14" ht="12.75">
      <c r="A629" s="168">
        <v>624</v>
      </c>
      <c r="B629" s="174"/>
      <c r="C629" s="174">
        <v>92109</v>
      </c>
      <c r="D629" s="176" t="s">
        <v>204</v>
      </c>
      <c r="E629" s="171">
        <f aca="true" t="shared" si="146" ref="E629:K629">SUM(E630:E632)</f>
        <v>5989000</v>
      </c>
      <c r="F629" s="171">
        <f t="shared" si="146"/>
        <v>1920702</v>
      </c>
      <c r="G629" s="171">
        <f>SUM(G630:G632)</f>
        <v>1345900</v>
      </c>
      <c r="H629" s="230">
        <f t="shared" si="146"/>
        <v>0</v>
      </c>
      <c r="I629" s="240">
        <f t="shared" si="146"/>
        <v>1910310</v>
      </c>
      <c r="J629" s="234">
        <f t="shared" si="146"/>
        <v>1345900</v>
      </c>
      <c r="K629" s="171">
        <f t="shared" si="146"/>
        <v>0</v>
      </c>
      <c r="L629" s="223">
        <f t="shared" si="141"/>
        <v>0.994589478222025</v>
      </c>
      <c r="M629" s="223">
        <f t="shared" si="142"/>
        <v>0.0050604798347662775</v>
      </c>
      <c r="N629" s="220"/>
    </row>
    <row r="630" spans="1:14" ht="12.75">
      <c r="A630" s="167">
        <v>625</v>
      </c>
      <c r="B630" s="146"/>
      <c r="C630" s="146"/>
      <c r="D630" s="178" t="s">
        <v>278</v>
      </c>
      <c r="E630" s="63">
        <v>829000</v>
      </c>
      <c r="F630" s="63">
        <v>1185900</v>
      </c>
      <c r="G630" s="63">
        <v>1185900</v>
      </c>
      <c r="H630" s="76"/>
      <c r="I630" s="241">
        <v>1185900</v>
      </c>
      <c r="J630" s="235">
        <v>1185900</v>
      </c>
      <c r="K630" s="63"/>
      <c r="L630" s="114">
        <f t="shared" si="141"/>
        <v>1</v>
      </c>
      <c r="M630" s="114">
        <f t="shared" si="142"/>
        <v>0.00314149171393613</v>
      </c>
      <c r="N630" s="220"/>
    </row>
    <row r="631" spans="1:14" ht="12.75">
      <c r="A631" s="168">
        <v>626</v>
      </c>
      <c r="B631" s="146"/>
      <c r="C631" s="146"/>
      <c r="D631" s="177" t="s">
        <v>205</v>
      </c>
      <c r="E631" s="63">
        <v>160000</v>
      </c>
      <c r="F631" s="63">
        <v>160000</v>
      </c>
      <c r="G631" s="63">
        <v>160000</v>
      </c>
      <c r="H631" s="76"/>
      <c r="I631" s="241">
        <v>160000</v>
      </c>
      <c r="J631" s="235">
        <v>160000</v>
      </c>
      <c r="K631" s="63"/>
      <c r="L631" s="114">
        <f t="shared" si="141"/>
        <v>1</v>
      </c>
      <c r="M631" s="114">
        <f t="shared" si="142"/>
        <v>0.0004238457494137624</v>
      </c>
      <c r="N631" s="220"/>
    </row>
    <row r="632" spans="1:14" ht="25.5">
      <c r="A632" s="167">
        <v>627</v>
      </c>
      <c r="B632" s="146"/>
      <c r="C632" s="146"/>
      <c r="D632" s="177" t="s">
        <v>3</v>
      </c>
      <c r="E632" s="63">
        <v>5000000</v>
      </c>
      <c r="F632" s="63">
        <v>574802</v>
      </c>
      <c r="G632" s="63"/>
      <c r="H632" s="76"/>
      <c r="I632" s="241">
        <v>564410</v>
      </c>
      <c r="J632" s="235"/>
      <c r="K632" s="63"/>
      <c r="L632" s="114">
        <f t="shared" si="141"/>
        <v>0.9819207309647496</v>
      </c>
      <c r="M632" s="114">
        <f t="shared" si="142"/>
        <v>0.0014951423714163851</v>
      </c>
      <c r="N632" s="220"/>
    </row>
    <row r="633" spans="1:14" ht="12.75">
      <c r="A633" s="168">
        <v>628</v>
      </c>
      <c r="B633" s="174"/>
      <c r="C633" s="174">
        <v>92110</v>
      </c>
      <c r="D633" s="176" t="s">
        <v>206</v>
      </c>
      <c r="E633" s="171">
        <f aca="true" t="shared" si="147" ref="E633:K633">SUM(E634:E638)</f>
        <v>862000</v>
      </c>
      <c r="F633" s="171">
        <f t="shared" si="147"/>
        <v>1935000</v>
      </c>
      <c r="G633" s="171">
        <f>SUM(G634:G638)</f>
        <v>703000</v>
      </c>
      <c r="H633" s="230">
        <f t="shared" si="147"/>
        <v>0</v>
      </c>
      <c r="I633" s="240">
        <f t="shared" si="147"/>
        <v>684945</v>
      </c>
      <c r="J633" s="234">
        <f t="shared" si="147"/>
        <v>653000</v>
      </c>
      <c r="K633" s="171">
        <f t="shared" si="147"/>
        <v>0</v>
      </c>
      <c r="L633" s="223">
        <f t="shared" si="141"/>
        <v>0.3539767441860465</v>
      </c>
      <c r="M633" s="223">
        <f t="shared" si="142"/>
        <v>0.0018144439177013093</v>
      </c>
      <c r="N633" s="220"/>
    </row>
    <row r="634" spans="1:14" ht="12.75">
      <c r="A634" s="167">
        <v>629</v>
      </c>
      <c r="B634" s="146"/>
      <c r="C634" s="146"/>
      <c r="D634" s="178" t="s">
        <v>279</v>
      </c>
      <c r="E634" s="63">
        <v>612000</v>
      </c>
      <c r="F634" s="63">
        <v>653000</v>
      </c>
      <c r="G634" s="63">
        <v>653000</v>
      </c>
      <c r="H634" s="76"/>
      <c r="I634" s="241">
        <v>653000</v>
      </c>
      <c r="J634" s="235">
        <v>653000</v>
      </c>
      <c r="K634" s="63"/>
      <c r="L634" s="114">
        <f t="shared" si="141"/>
        <v>1</v>
      </c>
      <c r="M634" s="114">
        <f t="shared" si="142"/>
        <v>0.0017298204647949178</v>
      </c>
      <c r="N634" s="220"/>
    </row>
    <row r="635" spans="1:14" ht="25.5">
      <c r="A635" s="168">
        <v>630</v>
      </c>
      <c r="B635" s="146"/>
      <c r="C635" s="146"/>
      <c r="D635" s="177" t="s">
        <v>23</v>
      </c>
      <c r="E635" s="63">
        <v>200000</v>
      </c>
      <c r="F635" s="63"/>
      <c r="G635" s="63"/>
      <c r="H635" s="76"/>
      <c r="I635" s="241"/>
      <c r="J635" s="235"/>
      <c r="K635" s="63"/>
      <c r="L635" s="114"/>
      <c r="M635" s="114"/>
      <c r="N635" s="220"/>
    </row>
    <row r="636" spans="1:14" ht="51">
      <c r="A636" s="167">
        <v>631</v>
      </c>
      <c r="B636" s="146"/>
      <c r="C636" s="146"/>
      <c r="D636" s="177" t="s">
        <v>4</v>
      </c>
      <c r="E636" s="63"/>
      <c r="F636" s="63">
        <v>1225000</v>
      </c>
      <c r="G636" s="63"/>
      <c r="H636" s="76"/>
      <c r="I636" s="241">
        <v>24997</v>
      </c>
      <c r="J636" s="235"/>
      <c r="K636" s="63"/>
      <c r="L636" s="114">
        <f t="shared" si="141"/>
        <v>0.020405714285714287</v>
      </c>
      <c r="M636" s="114">
        <f aca="true" t="shared" si="148" ref="M636:M662">I636/$I$676</f>
        <v>6.621795123809886E-05</v>
      </c>
      <c r="N636" s="220"/>
    </row>
    <row r="637" spans="1:14" ht="25.5">
      <c r="A637" s="168">
        <v>632</v>
      </c>
      <c r="B637" s="146"/>
      <c r="C637" s="146"/>
      <c r="D637" s="177" t="s">
        <v>5</v>
      </c>
      <c r="E637" s="63"/>
      <c r="F637" s="63">
        <v>7000</v>
      </c>
      <c r="G637" s="63"/>
      <c r="H637" s="76"/>
      <c r="I637" s="241">
        <v>6948</v>
      </c>
      <c r="J637" s="235"/>
      <c r="K637" s="63"/>
      <c r="L637" s="114">
        <f t="shared" si="141"/>
        <v>0.9925714285714285</v>
      </c>
      <c r="M637" s="114">
        <f t="shared" si="148"/>
        <v>1.8405501668292632E-05</v>
      </c>
      <c r="N637" s="220"/>
    </row>
    <row r="638" spans="1:14" ht="25.5">
      <c r="A638" s="167">
        <v>633</v>
      </c>
      <c r="B638" s="146"/>
      <c r="C638" s="146"/>
      <c r="D638" s="177" t="s">
        <v>6</v>
      </c>
      <c r="E638" s="63">
        <v>50000</v>
      </c>
      <c r="F638" s="63">
        <v>50000</v>
      </c>
      <c r="G638" s="63">
        <v>50000</v>
      </c>
      <c r="H638" s="76"/>
      <c r="I638" s="241"/>
      <c r="J638" s="235"/>
      <c r="K638" s="63"/>
      <c r="L638" s="114">
        <f t="shared" si="141"/>
        <v>0</v>
      </c>
      <c r="M638" s="114">
        <f t="shared" si="148"/>
        <v>0</v>
      </c>
      <c r="N638" s="220"/>
    </row>
    <row r="639" spans="1:14" ht="12.75">
      <c r="A639" s="168">
        <v>634</v>
      </c>
      <c r="B639" s="174"/>
      <c r="C639" s="174">
        <v>92114</v>
      </c>
      <c r="D639" s="176" t="s">
        <v>351</v>
      </c>
      <c r="E639" s="171">
        <f aca="true" t="shared" si="149" ref="E639:K639">E640</f>
        <v>450000</v>
      </c>
      <c r="F639" s="171">
        <f t="shared" si="149"/>
        <v>450000</v>
      </c>
      <c r="G639" s="171">
        <f t="shared" si="149"/>
        <v>450000</v>
      </c>
      <c r="H639" s="230">
        <f t="shared" si="149"/>
        <v>0</v>
      </c>
      <c r="I639" s="240">
        <f t="shared" si="149"/>
        <v>410918</v>
      </c>
      <c r="J639" s="234">
        <f t="shared" si="149"/>
        <v>410918</v>
      </c>
      <c r="K639" s="171">
        <f t="shared" si="149"/>
        <v>0</v>
      </c>
      <c r="L639" s="223">
        <f t="shared" si="141"/>
        <v>0.9131511111111111</v>
      </c>
      <c r="M639" s="223">
        <f t="shared" si="148"/>
        <v>0.0010885365478600275</v>
      </c>
      <c r="N639" s="220"/>
    </row>
    <row r="640" spans="1:14" ht="12.75">
      <c r="A640" s="167">
        <v>635</v>
      </c>
      <c r="B640" s="146"/>
      <c r="C640" s="146"/>
      <c r="D640" s="177" t="s">
        <v>352</v>
      </c>
      <c r="E640" s="63">
        <v>450000</v>
      </c>
      <c r="F640" s="63">
        <v>450000</v>
      </c>
      <c r="G640" s="63">
        <v>450000</v>
      </c>
      <c r="H640" s="76"/>
      <c r="I640" s="241">
        <v>410918</v>
      </c>
      <c r="J640" s="235">
        <v>410918</v>
      </c>
      <c r="K640" s="63"/>
      <c r="L640" s="114">
        <f t="shared" si="141"/>
        <v>0.9131511111111111</v>
      </c>
      <c r="M640" s="114">
        <f t="shared" si="148"/>
        <v>0.0010885365478600275</v>
      </c>
      <c r="N640" s="220"/>
    </row>
    <row r="641" spans="1:14" ht="12.75">
      <c r="A641" s="168">
        <v>636</v>
      </c>
      <c r="B641" s="174"/>
      <c r="C641" s="174">
        <v>92116</v>
      </c>
      <c r="D641" s="176" t="s">
        <v>207</v>
      </c>
      <c r="E641" s="171">
        <f aca="true" t="shared" si="150" ref="E641:K641">E642</f>
        <v>2118000</v>
      </c>
      <c r="F641" s="171">
        <f t="shared" si="150"/>
        <v>2186400</v>
      </c>
      <c r="G641" s="171">
        <f t="shared" si="150"/>
        <v>2186400</v>
      </c>
      <c r="H641" s="230">
        <f t="shared" si="150"/>
        <v>0</v>
      </c>
      <c r="I641" s="240">
        <f t="shared" si="150"/>
        <v>2183400</v>
      </c>
      <c r="J641" s="234">
        <f t="shared" si="150"/>
        <v>2183400</v>
      </c>
      <c r="K641" s="171">
        <f t="shared" si="150"/>
        <v>0</v>
      </c>
      <c r="L641" s="223">
        <f t="shared" si="141"/>
        <v>0.9986278814489572</v>
      </c>
      <c r="M641" s="223">
        <f t="shared" si="148"/>
        <v>0.005783905057937555</v>
      </c>
      <c r="N641" s="220"/>
    </row>
    <row r="642" spans="1:14" ht="12.75">
      <c r="A642" s="167">
        <v>637</v>
      </c>
      <c r="B642" s="146"/>
      <c r="C642" s="146"/>
      <c r="D642" s="178" t="s">
        <v>7</v>
      </c>
      <c r="E642" s="63">
        <v>2118000</v>
      </c>
      <c r="F642" s="63">
        <v>2186400</v>
      </c>
      <c r="G642" s="63">
        <v>2186400</v>
      </c>
      <c r="H642" s="76"/>
      <c r="I642" s="241">
        <v>2183400</v>
      </c>
      <c r="J642" s="235">
        <v>2183400</v>
      </c>
      <c r="K642" s="63"/>
      <c r="L642" s="114">
        <f t="shared" si="141"/>
        <v>0.9986278814489572</v>
      </c>
      <c r="M642" s="114">
        <f t="shared" si="148"/>
        <v>0.005783905057937555</v>
      </c>
      <c r="N642" s="220"/>
    </row>
    <row r="643" spans="1:14" ht="12.75">
      <c r="A643" s="168">
        <v>638</v>
      </c>
      <c r="B643" s="174"/>
      <c r="C643" s="174">
        <v>92120</v>
      </c>
      <c r="D643" s="176" t="s">
        <v>8</v>
      </c>
      <c r="E643" s="171">
        <f aca="true" t="shared" si="151" ref="E643:K643">SUM(E644:E645)</f>
        <v>711000</v>
      </c>
      <c r="F643" s="171">
        <f t="shared" si="151"/>
        <v>711000</v>
      </c>
      <c r="G643" s="171">
        <f>SUM(G644:G645)</f>
        <v>711000</v>
      </c>
      <c r="H643" s="230">
        <f t="shared" si="151"/>
        <v>0</v>
      </c>
      <c r="I643" s="240">
        <f t="shared" si="151"/>
        <v>535664</v>
      </c>
      <c r="J643" s="234">
        <f t="shared" si="151"/>
        <v>535664</v>
      </c>
      <c r="K643" s="171">
        <f t="shared" si="151"/>
        <v>0</v>
      </c>
      <c r="L643" s="223">
        <f t="shared" si="141"/>
        <v>0.753395218002813</v>
      </c>
      <c r="M643" s="223">
        <f t="shared" si="148"/>
        <v>0.001418993184462335</v>
      </c>
      <c r="N643" s="220"/>
    </row>
    <row r="644" spans="1:14" ht="12.75">
      <c r="A644" s="167">
        <v>639</v>
      </c>
      <c r="B644" s="146"/>
      <c r="C644" s="146"/>
      <c r="D644" s="177" t="s">
        <v>46</v>
      </c>
      <c r="E644" s="63">
        <v>135000</v>
      </c>
      <c r="F644" s="63">
        <v>315000</v>
      </c>
      <c r="G644" s="63">
        <v>315000</v>
      </c>
      <c r="H644" s="76"/>
      <c r="I644" s="241">
        <v>220028</v>
      </c>
      <c r="J644" s="235">
        <v>220028</v>
      </c>
      <c r="K644" s="63"/>
      <c r="L644" s="114">
        <f t="shared" si="141"/>
        <v>0.6985015873015873</v>
      </c>
      <c r="M644" s="114">
        <f t="shared" si="148"/>
        <v>0.0005828620784500707</v>
      </c>
      <c r="N644" s="220"/>
    </row>
    <row r="645" spans="1:14" ht="12.75">
      <c r="A645" s="168">
        <v>640</v>
      </c>
      <c r="B645" s="146"/>
      <c r="C645" s="146"/>
      <c r="D645" s="182" t="s">
        <v>9</v>
      </c>
      <c r="E645" s="63">
        <v>576000</v>
      </c>
      <c r="F645" s="63">
        <v>396000</v>
      </c>
      <c r="G645" s="63">
        <v>396000</v>
      </c>
      <c r="H645" s="76"/>
      <c r="I645" s="241">
        <v>315636</v>
      </c>
      <c r="J645" s="235">
        <v>315636</v>
      </c>
      <c r="K645" s="63"/>
      <c r="L645" s="114">
        <f t="shared" si="141"/>
        <v>0.797060606060606</v>
      </c>
      <c r="M645" s="114">
        <f t="shared" si="148"/>
        <v>0.0008361311060122644</v>
      </c>
      <c r="N645" s="220"/>
    </row>
    <row r="646" spans="1:14" ht="12.75">
      <c r="A646" s="167">
        <v>641</v>
      </c>
      <c r="B646" s="174"/>
      <c r="C646" s="174">
        <v>92195</v>
      </c>
      <c r="D646" s="176" t="s">
        <v>52</v>
      </c>
      <c r="E646" s="171">
        <f aca="true" t="shared" si="152" ref="E646:K646">SUM(E647:E647)</f>
        <v>350000</v>
      </c>
      <c r="F646" s="171">
        <f t="shared" si="152"/>
        <v>387000</v>
      </c>
      <c r="G646" s="171">
        <f t="shared" si="152"/>
        <v>387000</v>
      </c>
      <c r="H646" s="230">
        <f t="shared" si="152"/>
        <v>0</v>
      </c>
      <c r="I646" s="240">
        <f t="shared" si="152"/>
        <v>355215</v>
      </c>
      <c r="J646" s="234">
        <f t="shared" si="152"/>
        <v>355215</v>
      </c>
      <c r="K646" s="171">
        <f t="shared" si="152"/>
        <v>0</v>
      </c>
      <c r="L646" s="223">
        <f t="shared" si="141"/>
        <v>0.9178682170542636</v>
      </c>
      <c r="M646" s="223">
        <f t="shared" si="148"/>
        <v>0.00094097729923756</v>
      </c>
      <c r="N646" s="220"/>
    </row>
    <row r="647" spans="1:14" ht="12.75">
      <c r="A647" s="168">
        <v>642</v>
      </c>
      <c r="B647" s="146"/>
      <c r="C647" s="146"/>
      <c r="D647" s="177" t="s">
        <v>46</v>
      </c>
      <c r="E647" s="63">
        <v>350000</v>
      </c>
      <c r="F647" s="63">
        <v>387000</v>
      </c>
      <c r="G647" s="63">
        <v>387000</v>
      </c>
      <c r="H647" s="76"/>
      <c r="I647" s="241">
        <v>355215</v>
      </c>
      <c r="J647" s="235">
        <v>355215</v>
      </c>
      <c r="K647" s="63"/>
      <c r="L647" s="114">
        <f t="shared" si="141"/>
        <v>0.9178682170542636</v>
      </c>
      <c r="M647" s="114">
        <f t="shared" si="148"/>
        <v>0.00094097729923756</v>
      </c>
      <c r="N647" s="220"/>
    </row>
    <row r="648" spans="1:14" ht="38.25">
      <c r="A648" s="169">
        <v>643</v>
      </c>
      <c r="B648" s="173">
        <v>925</v>
      </c>
      <c r="C648" s="173"/>
      <c r="D648" s="144" t="s">
        <v>457</v>
      </c>
      <c r="E648" s="144">
        <f aca="true" t="shared" si="153" ref="E648:K648">E649+E651</f>
        <v>4391500</v>
      </c>
      <c r="F648" s="144">
        <f t="shared" si="153"/>
        <v>5196400</v>
      </c>
      <c r="G648" s="144">
        <f>G649+G651</f>
        <v>4574700</v>
      </c>
      <c r="H648" s="229">
        <f t="shared" si="153"/>
        <v>2623083</v>
      </c>
      <c r="I648" s="239">
        <f t="shared" si="153"/>
        <v>5158619</v>
      </c>
      <c r="J648" s="233">
        <f t="shared" si="153"/>
        <v>4573327</v>
      </c>
      <c r="K648" s="144">
        <f t="shared" si="153"/>
        <v>2622838</v>
      </c>
      <c r="L648" s="119">
        <f t="shared" si="141"/>
        <v>0.9927293895773998</v>
      </c>
      <c r="M648" s="119">
        <f t="shared" si="148"/>
        <v>0.01366536709996921</v>
      </c>
      <c r="N648" s="220"/>
    </row>
    <row r="649" spans="1:14" ht="12.75">
      <c r="A649" s="168">
        <v>644</v>
      </c>
      <c r="B649" s="174"/>
      <c r="C649" s="174">
        <v>92503</v>
      </c>
      <c r="D649" s="176" t="s">
        <v>217</v>
      </c>
      <c r="E649" s="171">
        <f aca="true" t="shared" si="154" ref="E649:K649">E650</f>
        <v>10000</v>
      </c>
      <c r="F649" s="171">
        <f t="shared" si="154"/>
        <v>33000</v>
      </c>
      <c r="G649" s="171">
        <f t="shared" si="154"/>
        <v>33000</v>
      </c>
      <c r="H649" s="230">
        <f t="shared" si="154"/>
        <v>0</v>
      </c>
      <c r="I649" s="240">
        <f t="shared" si="154"/>
        <v>32267</v>
      </c>
      <c r="J649" s="234">
        <f t="shared" si="154"/>
        <v>32267</v>
      </c>
      <c r="K649" s="171">
        <f t="shared" si="154"/>
        <v>0</v>
      </c>
      <c r="L649" s="223">
        <f t="shared" si="141"/>
        <v>0.9777878787878788</v>
      </c>
      <c r="M649" s="223">
        <f t="shared" si="148"/>
        <v>8.547644247708669E-05</v>
      </c>
      <c r="N649" s="151"/>
    </row>
    <row r="650" spans="1:14" ht="12.75">
      <c r="A650" s="167">
        <v>645</v>
      </c>
      <c r="B650" s="146"/>
      <c r="C650" s="146"/>
      <c r="D650" s="177" t="s">
        <v>46</v>
      </c>
      <c r="E650" s="63">
        <v>10000</v>
      </c>
      <c r="F650" s="63">
        <v>33000</v>
      </c>
      <c r="G650" s="63">
        <v>33000</v>
      </c>
      <c r="H650" s="76"/>
      <c r="I650" s="241">
        <v>32267</v>
      </c>
      <c r="J650" s="235">
        <v>32267</v>
      </c>
      <c r="K650" s="63"/>
      <c r="L650" s="114">
        <f t="shared" si="141"/>
        <v>0.9777878787878788</v>
      </c>
      <c r="M650" s="114">
        <f t="shared" si="148"/>
        <v>8.547644247708669E-05</v>
      </c>
      <c r="N650" s="151"/>
    </row>
    <row r="651" spans="1:14" ht="12.75">
      <c r="A651" s="168">
        <v>646</v>
      </c>
      <c r="B651" s="174"/>
      <c r="C651" s="174">
        <v>92504</v>
      </c>
      <c r="D651" s="176" t="s">
        <v>208</v>
      </c>
      <c r="E651" s="171">
        <f aca="true" t="shared" si="155" ref="E651:K651">SUM(E652:E656)</f>
        <v>4381500</v>
      </c>
      <c r="F651" s="171">
        <f t="shared" si="155"/>
        <v>5163400</v>
      </c>
      <c r="G651" s="171">
        <f>SUM(G652:G656)</f>
        <v>4541700</v>
      </c>
      <c r="H651" s="230">
        <f t="shared" si="155"/>
        <v>2623083</v>
      </c>
      <c r="I651" s="240">
        <f t="shared" si="155"/>
        <v>5126352</v>
      </c>
      <c r="J651" s="234">
        <f t="shared" si="155"/>
        <v>4541060</v>
      </c>
      <c r="K651" s="171">
        <f t="shared" si="155"/>
        <v>2622838</v>
      </c>
      <c r="L651" s="223">
        <f t="shared" si="141"/>
        <v>0.9928248828291436</v>
      </c>
      <c r="M651" s="223">
        <f t="shared" si="148"/>
        <v>0.013579890657492122</v>
      </c>
      <c r="N651" s="151"/>
    </row>
    <row r="652" spans="1:14" ht="12.75">
      <c r="A652" s="167">
        <v>647</v>
      </c>
      <c r="B652" s="146"/>
      <c r="C652" s="174"/>
      <c r="D652" s="178" t="s">
        <v>10</v>
      </c>
      <c r="E652" s="63">
        <v>4381500</v>
      </c>
      <c r="F652" s="63">
        <v>4541700</v>
      </c>
      <c r="G652" s="63">
        <v>4541700</v>
      </c>
      <c r="H652" s="76">
        <v>2623083</v>
      </c>
      <c r="I652" s="241">
        <v>4541060</v>
      </c>
      <c r="J652" s="235">
        <v>4541060</v>
      </c>
      <c r="K652" s="63">
        <v>2622838</v>
      </c>
      <c r="L652" s="114">
        <f t="shared" si="141"/>
        <v>0.9998590836030561</v>
      </c>
      <c r="M652" s="114">
        <f t="shared" si="148"/>
        <v>0.012029431117705373</v>
      </c>
      <c r="N652" s="151"/>
    </row>
    <row r="653" spans="1:14" ht="25.5">
      <c r="A653" s="168">
        <v>648</v>
      </c>
      <c r="B653" s="146"/>
      <c r="C653" s="174"/>
      <c r="D653" s="177" t="s">
        <v>11</v>
      </c>
      <c r="E653" s="63"/>
      <c r="F653" s="63">
        <v>87000</v>
      </c>
      <c r="G653" s="63"/>
      <c r="H653" s="76"/>
      <c r="I653" s="241">
        <v>84690</v>
      </c>
      <c r="J653" s="235"/>
      <c r="K653" s="63"/>
      <c r="L653" s="114">
        <f t="shared" si="141"/>
        <v>0.973448275862069</v>
      </c>
      <c r="M653" s="114">
        <f t="shared" si="148"/>
        <v>0.0002243468532365721</v>
      </c>
      <c r="N653" s="151"/>
    </row>
    <row r="654" spans="1:14" ht="38.25">
      <c r="A654" s="167">
        <v>649</v>
      </c>
      <c r="B654" s="146"/>
      <c r="C654" s="174"/>
      <c r="D654" s="177" t="s">
        <v>12</v>
      </c>
      <c r="E654" s="63"/>
      <c r="F654" s="63">
        <v>3200</v>
      </c>
      <c r="G654" s="63"/>
      <c r="H654" s="76"/>
      <c r="I654" s="241">
        <v>3200</v>
      </c>
      <c r="J654" s="235"/>
      <c r="K654" s="63"/>
      <c r="L654" s="114">
        <f t="shared" si="141"/>
        <v>1</v>
      </c>
      <c r="M654" s="114">
        <f t="shared" si="148"/>
        <v>8.476914988275247E-06</v>
      </c>
      <c r="N654" s="151"/>
    </row>
    <row r="655" spans="1:14" ht="25.5">
      <c r="A655" s="168">
        <v>650</v>
      </c>
      <c r="B655" s="146"/>
      <c r="C655" s="174"/>
      <c r="D655" s="177" t="s">
        <v>13</v>
      </c>
      <c r="E655" s="63"/>
      <c r="F655" s="63">
        <v>440000</v>
      </c>
      <c r="G655" s="63"/>
      <c r="H655" s="76"/>
      <c r="I655" s="241">
        <v>406085</v>
      </c>
      <c r="J655" s="235"/>
      <c r="K655" s="63"/>
      <c r="L655" s="114">
        <f t="shared" si="141"/>
        <v>0.9229204545454546</v>
      </c>
      <c r="M655" s="114">
        <f t="shared" si="148"/>
        <v>0.0010757337571917981</v>
      </c>
      <c r="N655" s="151"/>
    </row>
    <row r="656" spans="1:14" ht="38.25">
      <c r="A656" s="167">
        <v>651</v>
      </c>
      <c r="B656" s="146"/>
      <c r="C656" s="174"/>
      <c r="D656" s="177" t="s">
        <v>14</v>
      </c>
      <c r="E656" s="63"/>
      <c r="F656" s="63">
        <v>91500</v>
      </c>
      <c r="G656" s="63"/>
      <c r="H656" s="76"/>
      <c r="I656" s="241">
        <v>91317</v>
      </c>
      <c r="J656" s="235"/>
      <c r="K656" s="63"/>
      <c r="L656" s="114">
        <f t="shared" si="141"/>
        <v>0.998</v>
      </c>
      <c r="M656" s="114">
        <f t="shared" si="148"/>
        <v>0.00024190201437010336</v>
      </c>
      <c r="N656" s="151"/>
    </row>
    <row r="657" spans="1:14" ht="19.5" customHeight="1">
      <c r="A657" s="170">
        <v>652</v>
      </c>
      <c r="B657" s="173">
        <v>926</v>
      </c>
      <c r="C657" s="173"/>
      <c r="D657" s="144" t="s">
        <v>464</v>
      </c>
      <c r="E657" s="144">
        <f aca="true" t="shared" si="156" ref="E657:K657">E658+E668+E670</f>
        <v>11630000</v>
      </c>
      <c r="F657" s="144">
        <f t="shared" si="156"/>
        <v>9768540</v>
      </c>
      <c r="G657" s="144">
        <f t="shared" si="156"/>
        <v>2551000</v>
      </c>
      <c r="H657" s="229">
        <f t="shared" si="156"/>
        <v>0</v>
      </c>
      <c r="I657" s="239">
        <f t="shared" si="156"/>
        <v>9540564</v>
      </c>
      <c r="J657" s="233">
        <f t="shared" si="156"/>
        <v>2495085</v>
      </c>
      <c r="K657" s="144">
        <f t="shared" si="156"/>
        <v>0</v>
      </c>
      <c r="L657" s="119">
        <f t="shared" si="141"/>
        <v>0.9766622238328347</v>
      </c>
      <c r="M657" s="119">
        <f t="shared" si="148"/>
        <v>0.025273296865062266</v>
      </c>
      <c r="N657" s="220"/>
    </row>
    <row r="658" spans="1:13" ht="12.75">
      <c r="A658" s="167">
        <v>653</v>
      </c>
      <c r="B658" s="174"/>
      <c r="C658" s="174">
        <v>92601</v>
      </c>
      <c r="D658" s="176" t="s">
        <v>408</v>
      </c>
      <c r="E658" s="171">
        <f aca="true" t="shared" si="157" ref="E658:K658">SUM(E659:E667)</f>
        <v>9210000</v>
      </c>
      <c r="F658" s="171">
        <f t="shared" si="157"/>
        <v>7177540</v>
      </c>
      <c r="G658" s="171">
        <f>SUM(G659:G667)</f>
        <v>0</v>
      </c>
      <c r="H658" s="230">
        <f t="shared" si="157"/>
        <v>0</v>
      </c>
      <c r="I658" s="240">
        <f t="shared" si="157"/>
        <v>7008381</v>
      </c>
      <c r="J658" s="234">
        <f t="shared" si="157"/>
        <v>0</v>
      </c>
      <c r="K658" s="171">
        <f t="shared" si="157"/>
        <v>0</v>
      </c>
      <c r="L658" s="114">
        <f t="shared" si="141"/>
        <v>0.9764321759265709</v>
      </c>
      <c r="M658" s="114">
        <f t="shared" si="148"/>
        <v>0.018565453107013585</v>
      </c>
    </row>
    <row r="659" spans="1:13" ht="25.5">
      <c r="A659" s="168">
        <v>654</v>
      </c>
      <c r="B659" s="174"/>
      <c r="C659" s="174"/>
      <c r="D659" s="182" t="s">
        <v>15</v>
      </c>
      <c r="E659" s="3">
        <v>20000</v>
      </c>
      <c r="F659" s="3">
        <v>20000</v>
      </c>
      <c r="G659" s="3"/>
      <c r="H659" s="4"/>
      <c r="I659" s="243"/>
      <c r="J659" s="236"/>
      <c r="K659" s="3"/>
      <c r="L659" s="114">
        <f t="shared" si="141"/>
        <v>0</v>
      </c>
      <c r="M659" s="114">
        <f t="shared" si="148"/>
        <v>0</v>
      </c>
    </row>
    <row r="660" spans="1:13" ht="25.5">
      <c r="A660" s="167">
        <v>655</v>
      </c>
      <c r="B660" s="174"/>
      <c r="C660" s="174"/>
      <c r="D660" s="182" t="s">
        <v>28</v>
      </c>
      <c r="E660" s="3">
        <v>1000000</v>
      </c>
      <c r="F660" s="3">
        <v>1200000</v>
      </c>
      <c r="G660" s="3"/>
      <c r="H660" s="4"/>
      <c r="I660" s="241">
        <v>1199672</v>
      </c>
      <c r="J660" s="236"/>
      <c r="K660" s="3"/>
      <c r="L660" s="114">
        <f t="shared" si="141"/>
        <v>0.9997266666666667</v>
      </c>
      <c r="M660" s="114">
        <f t="shared" si="148"/>
        <v>0.00317797423681692</v>
      </c>
    </row>
    <row r="661" spans="1:14" ht="25.5">
      <c r="A661" s="168">
        <v>656</v>
      </c>
      <c r="B661" s="174"/>
      <c r="C661" s="174"/>
      <c r="D661" s="182" t="s">
        <v>29</v>
      </c>
      <c r="E661" s="3">
        <v>50000</v>
      </c>
      <c r="F661" s="3">
        <v>50000</v>
      </c>
      <c r="G661" s="3"/>
      <c r="H661" s="4"/>
      <c r="I661" s="241">
        <v>38855</v>
      </c>
      <c r="J661" s="236"/>
      <c r="K661" s="3"/>
      <c r="L661" s="114">
        <f t="shared" si="141"/>
        <v>0.7771</v>
      </c>
      <c r="M661" s="114">
        <f t="shared" si="148"/>
        <v>0.00010292829120919836</v>
      </c>
      <c r="N661" s="162"/>
    </row>
    <row r="662" spans="1:13" ht="25.5">
      <c r="A662" s="167">
        <v>657</v>
      </c>
      <c r="B662" s="174"/>
      <c r="C662" s="174"/>
      <c r="D662" s="182" t="s">
        <v>30</v>
      </c>
      <c r="E662" s="3">
        <v>200000</v>
      </c>
      <c r="F662" s="3">
        <v>29890</v>
      </c>
      <c r="G662" s="3"/>
      <c r="H662" s="4"/>
      <c r="I662" s="241">
        <v>29890</v>
      </c>
      <c r="J662" s="236"/>
      <c r="K662" s="3"/>
      <c r="L662" s="114">
        <f t="shared" si="141"/>
        <v>1</v>
      </c>
      <c r="M662" s="114">
        <f t="shared" si="148"/>
        <v>7.917968406235848E-05</v>
      </c>
    </row>
    <row r="663" spans="1:13" ht="25.5">
      <c r="A663" s="168">
        <v>658</v>
      </c>
      <c r="B663" s="174"/>
      <c r="C663" s="174"/>
      <c r="D663" s="182" t="s">
        <v>24</v>
      </c>
      <c r="E663" s="3">
        <v>40000</v>
      </c>
      <c r="F663" s="3"/>
      <c r="G663" s="3"/>
      <c r="H663" s="4"/>
      <c r="I663" s="241"/>
      <c r="J663" s="236"/>
      <c r="K663" s="3"/>
      <c r="L663" s="114"/>
      <c r="M663" s="114"/>
    </row>
    <row r="664" spans="1:14" ht="25.5">
      <c r="A664" s="167">
        <v>659</v>
      </c>
      <c r="B664" s="174"/>
      <c r="C664" s="174"/>
      <c r="D664" s="182" t="s">
        <v>31</v>
      </c>
      <c r="E664" s="63">
        <v>7800000</v>
      </c>
      <c r="F664" s="63">
        <v>5525000</v>
      </c>
      <c r="G664" s="63"/>
      <c r="H664" s="76"/>
      <c r="I664" s="241">
        <v>5519271</v>
      </c>
      <c r="J664" s="235"/>
      <c r="K664" s="63"/>
      <c r="L664" s="114">
        <f t="shared" si="141"/>
        <v>0.998963076923077</v>
      </c>
      <c r="M664" s="114">
        <f>I664/$I$676</f>
        <v>0.014620747207579035</v>
      </c>
      <c r="N664" s="162"/>
    </row>
    <row r="665" spans="1:13" ht="38.25">
      <c r="A665" s="168">
        <v>660</v>
      </c>
      <c r="B665" s="174"/>
      <c r="C665" s="174"/>
      <c r="D665" s="182" t="s">
        <v>32</v>
      </c>
      <c r="E665" s="63"/>
      <c r="F665" s="63">
        <v>116650</v>
      </c>
      <c r="G665" s="63"/>
      <c r="H665" s="76"/>
      <c r="I665" s="241">
        <v>37567</v>
      </c>
      <c r="J665" s="235"/>
      <c r="K665" s="63"/>
      <c r="L665" s="114">
        <f t="shared" si="141"/>
        <v>0.3220488641234462</v>
      </c>
      <c r="M665" s="114">
        <f>I665/$I$676</f>
        <v>9.951633292641757E-05</v>
      </c>
    </row>
    <row r="666" spans="1:13" ht="38.25">
      <c r="A666" s="167">
        <v>661</v>
      </c>
      <c r="B666" s="174"/>
      <c r="C666" s="174"/>
      <c r="D666" s="182" t="s">
        <v>33</v>
      </c>
      <c r="E666" s="63"/>
      <c r="F666" s="63">
        <v>236000</v>
      </c>
      <c r="G666" s="63"/>
      <c r="H666" s="76"/>
      <c r="I666" s="241">
        <v>183126</v>
      </c>
      <c r="J666" s="235"/>
      <c r="K666" s="63"/>
      <c r="L666" s="114">
        <f>I666/F666</f>
        <v>0.775957627118644</v>
      </c>
      <c r="M666" s="114">
        <f>I666/$I$676</f>
        <v>0.0004851073544196541</v>
      </c>
    </row>
    <row r="667" spans="1:13" ht="12.75">
      <c r="A667" s="168">
        <v>662</v>
      </c>
      <c r="B667" s="174"/>
      <c r="C667" s="174"/>
      <c r="D667" s="182" t="s">
        <v>25</v>
      </c>
      <c r="E667" s="63">
        <v>100000</v>
      </c>
      <c r="F667" s="63"/>
      <c r="G667" s="63"/>
      <c r="H667" s="76"/>
      <c r="I667" s="241"/>
      <c r="J667" s="235"/>
      <c r="K667" s="63"/>
      <c r="L667" s="114"/>
      <c r="M667" s="114">
        <f aca="true" t="shared" si="158" ref="M667:M676">I667/$I$676</f>
        <v>0</v>
      </c>
    </row>
    <row r="668" spans="1:13" ht="12.75">
      <c r="A668" s="167">
        <v>663</v>
      </c>
      <c r="B668" s="174"/>
      <c r="C668" s="174">
        <v>92604</v>
      </c>
      <c r="D668" s="176" t="s">
        <v>210</v>
      </c>
      <c r="E668" s="171">
        <f aca="true" t="shared" si="159" ref="E668:K668">E669</f>
        <v>1920000</v>
      </c>
      <c r="F668" s="171">
        <f t="shared" si="159"/>
        <v>2036000</v>
      </c>
      <c r="G668" s="171">
        <f t="shared" si="159"/>
        <v>2036000</v>
      </c>
      <c r="H668" s="230">
        <f t="shared" si="159"/>
        <v>0</v>
      </c>
      <c r="I668" s="240">
        <f t="shared" si="159"/>
        <v>2036000</v>
      </c>
      <c r="J668" s="234">
        <f t="shared" si="159"/>
        <v>2036000</v>
      </c>
      <c r="K668" s="171">
        <f t="shared" si="159"/>
        <v>0</v>
      </c>
      <c r="L668" s="223">
        <f aca="true" t="shared" si="160" ref="L668:L679">I668/F668</f>
        <v>1</v>
      </c>
      <c r="M668" s="223">
        <f t="shared" si="158"/>
        <v>0.005393437161290126</v>
      </c>
    </row>
    <row r="669" spans="1:13" ht="25.5">
      <c r="A669" s="168">
        <v>664</v>
      </c>
      <c r="B669" s="174"/>
      <c r="C669" s="174"/>
      <c r="D669" s="178" t="s">
        <v>34</v>
      </c>
      <c r="E669" s="63">
        <v>1920000</v>
      </c>
      <c r="F669" s="63">
        <v>2036000</v>
      </c>
      <c r="G669" s="63">
        <v>2036000</v>
      </c>
      <c r="H669" s="76"/>
      <c r="I669" s="241">
        <v>2036000</v>
      </c>
      <c r="J669" s="235">
        <v>2036000</v>
      </c>
      <c r="K669" s="63"/>
      <c r="L669" s="114">
        <f t="shared" si="160"/>
        <v>1</v>
      </c>
      <c r="M669" s="114">
        <f t="shared" si="158"/>
        <v>0.005393437161290126</v>
      </c>
    </row>
    <row r="670" spans="1:13" ht="12.75">
      <c r="A670" s="167">
        <v>665</v>
      </c>
      <c r="B670" s="174"/>
      <c r="C670" s="174">
        <v>92695</v>
      </c>
      <c r="D670" s="176" t="s">
        <v>52</v>
      </c>
      <c r="E670" s="171">
        <f aca="true" t="shared" si="161" ref="E670:K670">SUM(E671:E675)</f>
        <v>500000</v>
      </c>
      <c r="F670" s="171">
        <f t="shared" si="161"/>
        <v>555000</v>
      </c>
      <c r="G670" s="171">
        <f>SUM(G671:G675)</f>
        <v>515000</v>
      </c>
      <c r="H670" s="230">
        <f t="shared" si="161"/>
        <v>0</v>
      </c>
      <c r="I670" s="240">
        <f t="shared" si="161"/>
        <v>496183</v>
      </c>
      <c r="J670" s="234">
        <f t="shared" si="161"/>
        <v>459085</v>
      </c>
      <c r="K670" s="171">
        <f t="shared" si="161"/>
        <v>0</v>
      </c>
      <c r="L670" s="223">
        <f t="shared" si="160"/>
        <v>0.8940234234234234</v>
      </c>
      <c r="M670" s="223">
        <f t="shared" si="158"/>
        <v>0.0013144065967585555</v>
      </c>
    </row>
    <row r="671" spans="1:13" ht="12.75">
      <c r="A671" s="168">
        <v>666</v>
      </c>
      <c r="B671" s="146"/>
      <c r="C671" s="146"/>
      <c r="D671" s="177" t="s">
        <v>46</v>
      </c>
      <c r="E671" s="63">
        <v>450000</v>
      </c>
      <c r="F671" s="63">
        <v>440000</v>
      </c>
      <c r="G671" s="63">
        <v>440000</v>
      </c>
      <c r="H671" s="76"/>
      <c r="I671" s="241">
        <v>409388</v>
      </c>
      <c r="J671" s="235">
        <v>409388</v>
      </c>
      <c r="K671" s="63"/>
      <c r="L671" s="114">
        <f t="shared" si="160"/>
        <v>0.9304272727272728</v>
      </c>
      <c r="M671" s="114">
        <f t="shared" si="158"/>
        <v>0.0010844835228812585</v>
      </c>
    </row>
    <row r="672" spans="1:13" ht="25.5">
      <c r="A672" s="167">
        <v>667</v>
      </c>
      <c r="B672" s="146"/>
      <c r="C672" s="146"/>
      <c r="D672" s="177" t="s">
        <v>35</v>
      </c>
      <c r="E672" s="63">
        <v>40000</v>
      </c>
      <c r="F672" s="63">
        <v>30000</v>
      </c>
      <c r="G672" s="63"/>
      <c r="H672" s="76"/>
      <c r="I672" s="241">
        <v>29314</v>
      </c>
      <c r="J672" s="235"/>
      <c r="K672" s="63"/>
      <c r="L672" s="114">
        <f t="shared" si="160"/>
        <v>0.9771333333333333</v>
      </c>
      <c r="M672" s="114">
        <f t="shared" si="158"/>
        <v>7.765383936446894E-05</v>
      </c>
    </row>
    <row r="673" spans="1:13" ht="38.25">
      <c r="A673" s="168">
        <v>668</v>
      </c>
      <c r="B673" s="146"/>
      <c r="C673" s="146"/>
      <c r="D673" s="177" t="s">
        <v>36</v>
      </c>
      <c r="E673" s="63"/>
      <c r="F673" s="63">
        <v>10000</v>
      </c>
      <c r="G673" s="63"/>
      <c r="H673" s="76"/>
      <c r="I673" s="241">
        <v>7784</v>
      </c>
      <c r="J673" s="235"/>
      <c r="K673" s="63"/>
      <c r="L673" s="114">
        <f t="shared" si="160"/>
        <v>0.7784</v>
      </c>
      <c r="M673" s="114">
        <f t="shared" si="158"/>
        <v>2.062009570897954E-05</v>
      </c>
    </row>
    <row r="674" spans="1:13" ht="25.5">
      <c r="A674" s="167">
        <v>669</v>
      </c>
      <c r="B674" s="146"/>
      <c r="C674" s="146"/>
      <c r="D674" s="177" t="s">
        <v>353</v>
      </c>
      <c r="E674" s="63">
        <v>10000</v>
      </c>
      <c r="F674" s="63">
        <v>25000</v>
      </c>
      <c r="G674" s="63">
        <v>25000</v>
      </c>
      <c r="H674" s="76"/>
      <c r="I674" s="241">
        <v>7773</v>
      </c>
      <c r="J674" s="235">
        <v>7773</v>
      </c>
      <c r="K674" s="63"/>
      <c r="L674" s="114">
        <f t="shared" si="160"/>
        <v>0.31092</v>
      </c>
      <c r="M674" s="114">
        <f t="shared" si="158"/>
        <v>2.0590956313707345E-05</v>
      </c>
    </row>
    <row r="675" spans="1:13" ht="12.75">
      <c r="A675" s="168">
        <v>670</v>
      </c>
      <c r="B675" s="146"/>
      <c r="C675" s="146"/>
      <c r="D675" s="177" t="s">
        <v>37</v>
      </c>
      <c r="E675" s="63"/>
      <c r="F675" s="63">
        <v>50000</v>
      </c>
      <c r="G675" s="63">
        <v>50000</v>
      </c>
      <c r="H675" s="76"/>
      <c r="I675" s="241">
        <v>41924</v>
      </c>
      <c r="J675" s="235">
        <v>41924</v>
      </c>
      <c r="K675" s="63"/>
      <c r="L675" s="114">
        <f t="shared" si="160"/>
        <v>0.83848</v>
      </c>
      <c r="M675" s="114">
        <f t="shared" si="158"/>
        <v>0.00011105818249014109</v>
      </c>
    </row>
    <row r="676" spans="1:14" ht="19.5" customHeight="1">
      <c r="A676" s="169">
        <v>671</v>
      </c>
      <c r="B676" s="261" t="s">
        <v>492</v>
      </c>
      <c r="C676" s="261"/>
      <c r="D676" s="190" t="s">
        <v>211</v>
      </c>
      <c r="E676" s="145">
        <f aca="true" t="shared" si="162" ref="E676:K676">E6+E14+E17+E56+E59+E86+E108+E137+E144+E171+E175+E178+E184+E380+E383+E411+E475+E506+E552+E622+E648+E657</f>
        <v>554199978</v>
      </c>
      <c r="F676" s="145">
        <f t="shared" si="162"/>
        <v>419606572</v>
      </c>
      <c r="G676" s="145">
        <f>G6+G14+G17+G56+G59+G86+G108+G137+G144+G171+G175+G178+G184+G380+G383+G411+G475+G506+G552+G622+G648+G657</f>
        <v>344317115</v>
      </c>
      <c r="H676" s="231">
        <f t="shared" si="162"/>
        <v>168790962</v>
      </c>
      <c r="I676" s="244">
        <f t="shared" si="162"/>
        <v>377495823</v>
      </c>
      <c r="J676" s="237">
        <f t="shared" si="162"/>
        <v>318912077</v>
      </c>
      <c r="K676" s="145">
        <f t="shared" si="162"/>
        <v>160198065</v>
      </c>
      <c r="L676" s="224">
        <f t="shared" si="160"/>
        <v>0.8996423035051987</v>
      </c>
      <c r="M676" s="224">
        <f t="shared" si="158"/>
        <v>1</v>
      </c>
      <c r="N676" s="220"/>
    </row>
    <row r="677" spans="1:13" ht="12.75">
      <c r="A677" s="168">
        <v>672</v>
      </c>
      <c r="B677" s="262"/>
      <c r="C677" s="262"/>
      <c r="D677" s="182"/>
      <c r="E677" s="63"/>
      <c r="F677" s="63"/>
      <c r="G677" s="63"/>
      <c r="H677" s="76"/>
      <c r="I677" s="241"/>
      <c r="J677" s="235"/>
      <c r="K677" s="63"/>
      <c r="L677" s="114"/>
      <c r="M677" s="191"/>
    </row>
    <row r="678" spans="1:13" ht="19.5" customHeight="1">
      <c r="A678" s="169">
        <v>673</v>
      </c>
      <c r="B678" s="261" t="s">
        <v>498</v>
      </c>
      <c r="C678" s="261"/>
      <c r="D678" s="190" t="s">
        <v>212</v>
      </c>
      <c r="E678" s="145">
        <f aca="true" t="shared" si="163" ref="E678:K678">E679</f>
        <v>4236000</v>
      </c>
      <c r="F678" s="145">
        <f t="shared" si="163"/>
        <v>4236000</v>
      </c>
      <c r="G678" s="145">
        <f t="shared" si="163"/>
        <v>4236000</v>
      </c>
      <c r="H678" s="231">
        <f t="shared" si="163"/>
        <v>0</v>
      </c>
      <c r="I678" s="244">
        <f t="shared" si="163"/>
        <v>4221002</v>
      </c>
      <c r="J678" s="237">
        <f t="shared" si="163"/>
        <v>4221002</v>
      </c>
      <c r="K678" s="145">
        <f t="shared" si="163"/>
        <v>0</v>
      </c>
      <c r="L678" s="224">
        <f t="shared" si="160"/>
        <v>0.9964593956562795</v>
      </c>
      <c r="M678" s="225"/>
    </row>
    <row r="679" spans="1:13" ht="25.5">
      <c r="A679" s="168">
        <v>674</v>
      </c>
      <c r="B679" s="146"/>
      <c r="C679" s="146" t="s">
        <v>354</v>
      </c>
      <c r="D679" s="177" t="s">
        <v>213</v>
      </c>
      <c r="E679" s="63">
        <v>4236000</v>
      </c>
      <c r="F679" s="63">
        <v>4236000</v>
      </c>
      <c r="G679" s="63">
        <v>4236000</v>
      </c>
      <c r="H679" s="76"/>
      <c r="I679" s="241">
        <v>4221002</v>
      </c>
      <c r="J679" s="235">
        <v>4221002</v>
      </c>
      <c r="K679" s="63"/>
      <c r="L679" s="114">
        <f t="shared" si="160"/>
        <v>0.9964593956562795</v>
      </c>
      <c r="M679" s="191"/>
    </row>
    <row r="680" spans="1:13" ht="19.5" customHeight="1" thickBot="1">
      <c r="A680" s="169">
        <v>675</v>
      </c>
      <c r="B680" s="261" t="s">
        <v>467</v>
      </c>
      <c r="C680" s="261"/>
      <c r="D680" s="190" t="s">
        <v>460</v>
      </c>
      <c r="E680" s="145">
        <f aca="true" t="shared" si="164" ref="E680:K680">E678+E676</f>
        <v>558435978</v>
      </c>
      <c r="F680" s="145">
        <f t="shared" si="164"/>
        <v>423842572</v>
      </c>
      <c r="G680" s="145">
        <f>G678+G676</f>
        <v>348553115</v>
      </c>
      <c r="H680" s="231">
        <f t="shared" si="164"/>
        <v>168790962</v>
      </c>
      <c r="I680" s="245">
        <f t="shared" si="164"/>
        <v>381716825</v>
      </c>
      <c r="J680" s="237">
        <f t="shared" si="164"/>
        <v>323133079</v>
      </c>
      <c r="K680" s="145">
        <f t="shared" si="164"/>
        <v>160198065</v>
      </c>
      <c r="L680" s="224">
        <f>I680/F680</f>
        <v>0.9006099203267387</v>
      </c>
      <c r="M680" s="225"/>
    </row>
    <row r="681" spans="1:13" s="197" customFormat="1" ht="12.75">
      <c r="A681" s="138"/>
      <c r="B681" s="139"/>
      <c r="C681" s="165"/>
      <c r="D681" s="139"/>
      <c r="E681" s="166"/>
      <c r="F681" s="196"/>
      <c r="G681" s="196"/>
      <c r="H681" s="196"/>
      <c r="I681" s="196"/>
      <c r="J681" s="196"/>
      <c r="K681" s="196"/>
      <c r="L681" s="196"/>
      <c r="M681" s="196"/>
    </row>
    <row r="682" spans="1:13" ht="12.75">
      <c r="A682" s="153"/>
      <c r="B682" s="154"/>
      <c r="C682" s="155"/>
      <c r="D682" s="139"/>
      <c r="H682" s="156"/>
      <c r="K682" s="156"/>
      <c r="L682" s="157"/>
      <c r="M682" s="157"/>
    </row>
    <row r="683" spans="1:13" ht="12.75">
      <c r="A683" s="153"/>
      <c r="B683" s="154"/>
      <c r="C683" s="155"/>
      <c r="D683" s="139"/>
      <c r="F683" s="157"/>
      <c r="G683" s="157"/>
      <c r="H683" s="158"/>
      <c r="I683" s="157"/>
      <c r="J683" s="157"/>
      <c r="K683" s="158"/>
      <c r="L683" s="157"/>
      <c r="M683" s="157"/>
    </row>
    <row r="684" spans="1:13" ht="12.75">
      <c r="A684" s="153"/>
      <c r="B684" s="154"/>
      <c r="C684" s="155"/>
      <c r="D684" s="139"/>
      <c r="F684" s="157"/>
      <c r="G684" s="157"/>
      <c r="H684" s="216"/>
      <c r="I684" s="157"/>
      <c r="J684" s="157"/>
      <c r="K684" s="158"/>
      <c r="L684" s="157"/>
      <c r="M684" s="157"/>
    </row>
    <row r="685" spans="1:13" ht="12.75">
      <c r="A685" s="153"/>
      <c r="B685" s="154"/>
      <c r="C685" s="155"/>
      <c r="D685" s="139"/>
      <c r="F685" s="157"/>
      <c r="G685" s="157"/>
      <c r="H685" s="158"/>
      <c r="I685" s="157"/>
      <c r="J685" s="157"/>
      <c r="K685" s="158"/>
      <c r="L685" s="157"/>
      <c r="M685" s="157"/>
    </row>
    <row r="686" spans="1:13" ht="12.75">
      <c r="A686" s="153"/>
      <c r="B686" s="154"/>
      <c r="C686" s="155"/>
      <c r="D686" s="139"/>
      <c r="F686" s="157"/>
      <c r="G686" s="157"/>
      <c r="H686" s="158"/>
      <c r="I686" s="157"/>
      <c r="J686" s="157"/>
      <c r="K686" s="158"/>
      <c r="L686" s="157"/>
      <c r="M686" s="157"/>
    </row>
    <row r="687" spans="1:13" ht="12.75">
      <c r="A687" s="153"/>
      <c r="B687" s="154"/>
      <c r="C687" s="155"/>
      <c r="D687" s="139"/>
      <c r="F687" s="157"/>
      <c r="G687" s="157"/>
      <c r="H687" s="158"/>
      <c r="I687" s="157"/>
      <c r="J687" s="157"/>
      <c r="K687" s="158"/>
      <c r="L687" s="157"/>
      <c r="M687" s="157"/>
    </row>
    <row r="688" spans="1:13" ht="12.75">
      <c r="A688" s="153"/>
      <c r="B688" s="154"/>
      <c r="C688" s="155"/>
      <c r="D688" s="139"/>
      <c r="F688" s="157"/>
      <c r="G688" s="157"/>
      <c r="H688" s="158"/>
      <c r="I688" s="157"/>
      <c r="J688" s="157"/>
      <c r="K688" s="157"/>
      <c r="L688" s="157"/>
      <c r="M688" s="157"/>
    </row>
    <row r="689" spans="1:13" ht="12.75">
      <c r="A689" s="153"/>
      <c r="B689" s="154"/>
      <c r="C689" s="155"/>
      <c r="D689" s="139"/>
      <c r="F689" s="157"/>
      <c r="G689" s="157"/>
      <c r="H689" s="158"/>
      <c r="I689" s="157"/>
      <c r="J689" s="157"/>
      <c r="K689" s="157"/>
      <c r="L689" s="157"/>
      <c r="M689" s="157"/>
    </row>
    <row r="690" spans="1:13" ht="12.75">
      <c r="A690" s="153"/>
      <c r="B690" s="154"/>
      <c r="C690" s="155"/>
      <c r="D690" s="139"/>
      <c r="F690" s="157"/>
      <c r="G690" s="157"/>
      <c r="H690" s="158"/>
      <c r="I690" s="157"/>
      <c r="J690" s="157"/>
      <c r="K690" s="158"/>
      <c r="L690" s="157"/>
      <c r="M690" s="157"/>
    </row>
    <row r="691" spans="1:13" ht="12.75">
      <c r="A691" s="153"/>
      <c r="B691" s="154"/>
      <c r="C691" s="155"/>
      <c r="D691" s="139"/>
      <c r="F691" s="157"/>
      <c r="G691" s="157"/>
      <c r="H691" s="158"/>
      <c r="I691" s="157"/>
      <c r="J691" s="157"/>
      <c r="K691" s="158"/>
      <c r="L691" s="157"/>
      <c r="M691" s="157"/>
    </row>
    <row r="692" spans="1:13" ht="12.75">
      <c r="A692" s="153"/>
      <c r="B692" s="154"/>
      <c r="C692" s="155"/>
      <c r="D692" s="139"/>
      <c r="F692" s="157"/>
      <c r="G692" s="157"/>
      <c r="H692" s="158"/>
      <c r="I692" s="157"/>
      <c r="J692" s="157"/>
      <c r="K692" s="158"/>
      <c r="L692" s="157"/>
      <c r="M692" s="157"/>
    </row>
    <row r="693" spans="1:13" ht="12.75">
      <c r="A693" s="153"/>
      <c r="B693" s="154"/>
      <c r="C693" s="155"/>
      <c r="D693" s="139"/>
      <c r="L693" s="157"/>
      <c r="M693" s="157"/>
    </row>
    <row r="694" spans="1:13" ht="12.75">
      <c r="A694" s="153"/>
      <c r="B694" s="154"/>
      <c r="C694" s="155"/>
      <c r="D694" s="139"/>
      <c r="L694" s="157"/>
      <c r="M694" s="157"/>
    </row>
    <row r="695" spans="1:13" ht="12.75">
      <c r="A695" s="153"/>
      <c r="B695" s="154"/>
      <c r="C695" s="155"/>
      <c r="D695" s="139"/>
      <c r="L695" s="157"/>
      <c r="M695" s="157"/>
    </row>
    <row r="696" spans="1:13" ht="12.75">
      <c r="A696" s="153"/>
      <c r="B696" s="154"/>
      <c r="C696" s="155"/>
      <c r="D696" s="139"/>
      <c r="L696" s="157"/>
      <c r="M696" s="157"/>
    </row>
    <row r="697" spans="1:13" ht="12.75">
      <c r="A697" s="153"/>
      <c r="B697" s="154"/>
      <c r="C697" s="155"/>
      <c r="D697" s="139"/>
      <c r="L697" s="157"/>
      <c r="M697" s="157"/>
    </row>
    <row r="698" spans="1:13" ht="12.75">
      <c r="A698" s="153"/>
      <c r="B698" s="154"/>
      <c r="C698" s="155"/>
      <c r="D698" s="139"/>
      <c r="L698" s="157"/>
      <c r="M698" s="157"/>
    </row>
    <row r="699" spans="1:13" ht="12.75">
      <c r="A699" s="153"/>
      <c r="B699" s="154"/>
      <c r="C699" s="155"/>
      <c r="D699" s="139"/>
      <c r="L699" s="157"/>
      <c r="M699" s="157"/>
    </row>
    <row r="700" spans="1:13" ht="12.75">
      <c r="A700" s="153"/>
      <c r="B700" s="154"/>
      <c r="C700" s="155"/>
      <c r="D700" s="139"/>
      <c r="L700" s="157"/>
      <c r="M700" s="157"/>
    </row>
    <row r="701" spans="1:13" ht="12.75">
      <c r="A701" s="153"/>
      <c r="B701" s="154"/>
      <c r="C701" s="155"/>
      <c r="D701" s="139"/>
      <c r="L701" s="157"/>
      <c r="M701" s="157"/>
    </row>
    <row r="702" spans="1:13" ht="12.75">
      <c r="A702" s="153"/>
      <c r="B702" s="154"/>
      <c r="C702" s="155"/>
      <c r="D702" s="139"/>
      <c r="L702" s="157"/>
      <c r="M702" s="157"/>
    </row>
    <row r="703" spans="1:13" ht="12.75">
      <c r="A703" s="153"/>
      <c r="B703" s="154"/>
      <c r="C703" s="155"/>
      <c r="D703" s="139"/>
      <c r="L703" s="157"/>
      <c r="M703" s="157"/>
    </row>
    <row r="704" spans="1:13" ht="12.75">
      <c r="A704" s="153"/>
      <c r="B704" s="154"/>
      <c r="C704" s="155"/>
      <c r="D704" s="139"/>
      <c r="L704" s="157"/>
      <c r="M704" s="157"/>
    </row>
    <row r="705" spans="1:13" ht="12.75">
      <c r="A705" s="153"/>
      <c r="B705" s="154"/>
      <c r="C705" s="155"/>
      <c r="D705" s="139"/>
      <c r="L705" s="157"/>
      <c r="M705" s="157"/>
    </row>
    <row r="706" spans="1:13" ht="12.75">
      <c r="A706" s="153"/>
      <c r="B706" s="154"/>
      <c r="C706" s="155"/>
      <c r="D706" s="139"/>
      <c r="L706" s="157"/>
      <c r="M706" s="157"/>
    </row>
    <row r="707" spans="1:13" ht="12.75">
      <c r="A707" s="153"/>
      <c r="B707" s="154"/>
      <c r="C707" s="155"/>
      <c r="D707" s="139"/>
      <c r="L707" s="157"/>
      <c r="M707" s="157"/>
    </row>
    <row r="708" spans="1:13" ht="12.75">
      <c r="A708" s="153"/>
      <c r="B708" s="154"/>
      <c r="C708" s="155"/>
      <c r="D708" s="139"/>
      <c r="L708" s="157"/>
      <c r="M708" s="157"/>
    </row>
    <row r="709" spans="1:13" ht="12.75">
      <c r="A709" s="153"/>
      <c r="B709" s="154"/>
      <c r="C709" s="155"/>
      <c r="D709" s="139"/>
      <c r="L709" s="157"/>
      <c r="M709" s="157"/>
    </row>
    <row r="710" spans="1:13" ht="12.75">
      <c r="A710" s="153"/>
      <c r="B710" s="154"/>
      <c r="C710" s="155"/>
      <c r="D710" s="139"/>
      <c r="L710" s="157"/>
      <c r="M710" s="157"/>
    </row>
    <row r="711" spans="1:13" ht="12.75">
      <c r="A711" s="153"/>
      <c r="B711" s="154"/>
      <c r="C711" s="155"/>
      <c r="D711" s="139"/>
      <c r="L711" s="157"/>
      <c r="M711" s="157"/>
    </row>
    <row r="712" spans="1:13" ht="12.75">
      <c r="A712" s="153"/>
      <c r="B712" s="154"/>
      <c r="C712" s="155"/>
      <c r="D712" s="139"/>
      <c r="L712" s="157"/>
      <c r="M712" s="157"/>
    </row>
    <row r="713" spans="1:13" ht="12.75">
      <c r="A713" s="153"/>
      <c r="B713" s="154"/>
      <c r="C713" s="155"/>
      <c r="D713" s="139"/>
      <c r="L713" s="157"/>
      <c r="M713" s="157"/>
    </row>
    <row r="714" spans="1:13" ht="12.75">
      <c r="A714" s="153"/>
      <c r="B714" s="154"/>
      <c r="C714" s="155"/>
      <c r="D714" s="139"/>
      <c r="L714" s="157"/>
      <c r="M714" s="157"/>
    </row>
    <row r="715" spans="1:13" ht="12.75">
      <c r="A715" s="153"/>
      <c r="B715" s="154"/>
      <c r="C715" s="155"/>
      <c r="D715" s="139"/>
      <c r="L715" s="157"/>
      <c r="M715" s="157"/>
    </row>
    <row r="716" spans="1:13" ht="12.75">
      <c r="A716" s="153"/>
      <c r="B716" s="154"/>
      <c r="C716" s="155"/>
      <c r="D716" s="139"/>
      <c r="L716" s="157"/>
      <c r="M716" s="157"/>
    </row>
    <row r="717" spans="1:13" ht="12.75">
      <c r="A717" s="153"/>
      <c r="B717" s="154"/>
      <c r="C717" s="155"/>
      <c r="D717" s="139"/>
      <c r="L717" s="157"/>
      <c r="M717" s="157"/>
    </row>
    <row r="718" spans="1:13" ht="12.75">
      <c r="A718" s="153"/>
      <c r="B718" s="154"/>
      <c r="C718" s="155"/>
      <c r="D718" s="139"/>
      <c r="L718" s="157"/>
      <c r="M718" s="157"/>
    </row>
    <row r="719" spans="1:13" ht="12.75">
      <c r="A719" s="153"/>
      <c r="B719" s="154"/>
      <c r="C719" s="155"/>
      <c r="D719" s="139"/>
      <c r="L719" s="157"/>
      <c r="M719" s="157"/>
    </row>
    <row r="720" spans="1:13" ht="12.75">
      <c r="A720" s="153"/>
      <c r="B720" s="154"/>
      <c r="C720" s="155"/>
      <c r="D720" s="139"/>
      <c r="L720" s="157"/>
      <c r="M720" s="157"/>
    </row>
    <row r="721" spans="1:13" ht="12.75">
      <c r="A721" s="153"/>
      <c r="B721" s="154"/>
      <c r="C721" s="155"/>
      <c r="D721" s="139"/>
      <c r="L721" s="157"/>
      <c r="M721" s="157"/>
    </row>
    <row r="722" spans="1:13" ht="12.75">
      <c r="A722" s="153"/>
      <c r="B722" s="154"/>
      <c r="C722" s="155"/>
      <c r="D722" s="139"/>
      <c r="L722" s="157"/>
      <c r="M722" s="157"/>
    </row>
    <row r="723" spans="1:13" ht="12.75">
      <c r="A723" s="153"/>
      <c r="B723" s="154"/>
      <c r="C723" s="155"/>
      <c r="D723" s="139"/>
      <c r="L723" s="157"/>
      <c r="M723" s="157"/>
    </row>
    <row r="724" spans="1:13" ht="12.75">
      <c r="A724" s="153"/>
      <c r="B724" s="154"/>
      <c r="C724" s="155"/>
      <c r="D724" s="139"/>
      <c r="L724" s="157"/>
      <c r="M724" s="157"/>
    </row>
    <row r="725" spans="1:13" ht="12.75">
      <c r="A725" s="153"/>
      <c r="B725" s="154"/>
      <c r="C725" s="155"/>
      <c r="D725" s="139"/>
      <c r="L725" s="157"/>
      <c r="M725" s="157"/>
    </row>
    <row r="726" spans="1:13" ht="12.75">
      <c r="A726" s="153"/>
      <c r="B726" s="154"/>
      <c r="C726" s="155"/>
      <c r="D726" s="139"/>
      <c r="L726" s="157"/>
      <c r="M726" s="157"/>
    </row>
    <row r="727" spans="1:13" ht="12.75">
      <c r="A727" s="153"/>
      <c r="B727" s="154"/>
      <c r="C727" s="155"/>
      <c r="D727" s="139"/>
      <c r="L727" s="157"/>
      <c r="M727" s="157"/>
    </row>
    <row r="728" spans="1:13" ht="12.75">
      <c r="A728" s="153"/>
      <c r="B728" s="154"/>
      <c r="C728" s="155"/>
      <c r="D728" s="139"/>
      <c r="L728" s="157"/>
      <c r="M728" s="157"/>
    </row>
    <row r="729" spans="1:13" ht="12.75">
      <c r="A729" s="153"/>
      <c r="B729" s="154"/>
      <c r="C729" s="155"/>
      <c r="D729" s="139"/>
      <c r="L729" s="157"/>
      <c r="M729" s="157"/>
    </row>
    <row r="730" spans="1:13" ht="12.75">
      <c r="A730" s="153"/>
      <c r="B730" s="154"/>
      <c r="C730" s="155"/>
      <c r="D730" s="139"/>
      <c r="L730" s="157"/>
      <c r="M730" s="157"/>
    </row>
    <row r="731" spans="1:13" ht="12.75">
      <c r="A731" s="153"/>
      <c r="B731" s="154"/>
      <c r="C731" s="155"/>
      <c r="D731" s="139"/>
      <c r="L731" s="157"/>
      <c r="M731" s="157"/>
    </row>
    <row r="732" spans="1:13" ht="12.75">
      <c r="A732" s="153"/>
      <c r="B732" s="154"/>
      <c r="C732" s="155"/>
      <c r="D732" s="139"/>
      <c r="L732" s="157"/>
      <c r="M732" s="157"/>
    </row>
    <row r="733" spans="1:13" ht="12.75">
      <c r="A733" s="154"/>
      <c r="B733" s="154"/>
      <c r="C733" s="155"/>
      <c r="D733" s="139"/>
      <c r="L733" s="157"/>
      <c r="M733" s="157"/>
    </row>
    <row r="734" spans="1:13" ht="12.75">
      <c r="A734" s="154"/>
      <c r="B734" s="154"/>
      <c r="C734" s="155"/>
      <c r="D734" s="139"/>
      <c r="L734" s="157"/>
      <c r="M734" s="157"/>
    </row>
    <row r="735" spans="1:13" ht="12.75">
      <c r="A735" s="154"/>
      <c r="B735" s="154"/>
      <c r="C735" s="155"/>
      <c r="D735" s="139"/>
      <c r="L735" s="157"/>
      <c r="M735" s="157"/>
    </row>
    <row r="736" spans="1:13" ht="12.75">
      <c r="A736" s="154"/>
      <c r="B736" s="154"/>
      <c r="C736" s="155"/>
      <c r="D736" s="139"/>
      <c r="L736" s="157"/>
      <c r="M736" s="157"/>
    </row>
    <row r="737" spans="1:13" ht="12.75">
      <c r="A737" s="154"/>
      <c r="B737" s="154"/>
      <c r="C737" s="155"/>
      <c r="D737" s="139"/>
      <c r="L737" s="157"/>
      <c r="M737" s="157"/>
    </row>
    <row r="738" spans="1:13" ht="12.75">
      <c r="A738" s="154"/>
      <c r="B738" s="154"/>
      <c r="C738" s="155"/>
      <c r="D738" s="139"/>
      <c r="L738" s="157"/>
      <c r="M738" s="157"/>
    </row>
    <row r="739" spans="1:13" ht="12.75">
      <c r="A739" s="154"/>
      <c r="B739" s="154"/>
      <c r="C739" s="155"/>
      <c r="D739" s="139"/>
      <c r="L739" s="157"/>
      <c r="M739" s="157"/>
    </row>
    <row r="740" spans="1:13" ht="12.75">
      <c r="A740" s="154"/>
      <c r="B740" s="154"/>
      <c r="C740" s="155"/>
      <c r="D740" s="139"/>
      <c r="L740" s="157"/>
      <c r="M740" s="157"/>
    </row>
    <row r="741" spans="1:13" ht="12.75">
      <c r="A741" s="154"/>
      <c r="B741" s="154"/>
      <c r="C741" s="155"/>
      <c r="D741" s="139"/>
      <c r="L741" s="157"/>
      <c r="M741" s="157"/>
    </row>
    <row r="742" spans="1:13" ht="12.75">
      <c r="A742" s="154"/>
      <c r="B742" s="154"/>
      <c r="C742" s="155"/>
      <c r="D742" s="139"/>
      <c r="L742" s="157"/>
      <c r="M742" s="157"/>
    </row>
    <row r="743" spans="1:13" ht="12.75">
      <c r="A743" s="154"/>
      <c r="B743" s="154"/>
      <c r="C743" s="155"/>
      <c r="D743" s="139"/>
      <c r="L743" s="157"/>
      <c r="M743" s="157"/>
    </row>
    <row r="744" spans="1:13" ht="12.75">
      <c r="A744" s="154"/>
      <c r="B744" s="154"/>
      <c r="C744" s="155"/>
      <c r="D744" s="139"/>
      <c r="L744" s="157"/>
      <c r="M744" s="157"/>
    </row>
    <row r="745" spans="1:13" ht="12.75">
      <c r="A745" s="154"/>
      <c r="B745" s="154"/>
      <c r="C745" s="155"/>
      <c r="D745" s="139"/>
      <c r="L745" s="157"/>
      <c r="M745" s="157"/>
    </row>
    <row r="746" spans="1:13" ht="12.75">
      <c r="A746" s="154"/>
      <c r="B746" s="154"/>
      <c r="C746" s="155"/>
      <c r="D746" s="139"/>
      <c r="L746" s="157"/>
      <c r="M746" s="157"/>
    </row>
    <row r="747" spans="1:13" ht="12.75">
      <c r="A747" s="154"/>
      <c r="B747" s="154"/>
      <c r="C747" s="155"/>
      <c r="D747" s="139"/>
      <c r="L747" s="157"/>
      <c r="M747" s="157"/>
    </row>
    <row r="748" spans="1:13" ht="12.75">
      <c r="A748" s="154"/>
      <c r="B748" s="154"/>
      <c r="C748" s="155"/>
      <c r="D748" s="139"/>
      <c r="L748" s="157"/>
      <c r="M748" s="157"/>
    </row>
    <row r="749" spans="1:13" ht="12.75">
      <c r="A749" s="154"/>
      <c r="B749" s="154"/>
      <c r="C749" s="155"/>
      <c r="D749" s="139"/>
      <c r="L749" s="157"/>
      <c r="M749" s="157"/>
    </row>
    <row r="750" spans="1:13" ht="12.75">
      <c r="A750" s="154"/>
      <c r="B750" s="154"/>
      <c r="C750" s="155"/>
      <c r="D750" s="139"/>
      <c r="L750" s="157"/>
      <c r="M750" s="157"/>
    </row>
    <row r="751" spans="1:13" ht="12.75">
      <c r="A751" s="154"/>
      <c r="B751" s="154"/>
      <c r="C751" s="155"/>
      <c r="D751" s="139"/>
      <c r="L751" s="157"/>
      <c r="M751" s="157"/>
    </row>
    <row r="752" spans="1:13" ht="12.75">
      <c r="A752" s="154"/>
      <c r="B752" s="154"/>
      <c r="C752" s="155"/>
      <c r="D752" s="139"/>
      <c r="L752" s="157"/>
      <c r="M752" s="157"/>
    </row>
    <row r="753" spans="1:13" ht="12.75">
      <c r="A753" s="154"/>
      <c r="B753" s="154"/>
      <c r="C753" s="155"/>
      <c r="D753" s="139"/>
      <c r="L753" s="157"/>
      <c r="M753" s="157"/>
    </row>
    <row r="754" spans="1:13" ht="12.75">
      <c r="A754" s="154"/>
      <c r="B754" s="154"/>
      <c r="C754" s="155"/>
      <c r="D754" s="139"/>
      <c r="L754" s="157"/>
      <c r="M754" s="157"/>
    </row>
    <row r="755" spans="1:13" ht="12.75">
      <c r="A755" s="154"/>
      <c r="B755" s="154"/>
      <c r="C755" s="155"/>
      <c r="D755" s="139"/>
      <c r="L755" s="157"/>
      <c r="M755" s="157"/>
    </row>
    <row r="756" spans="1:13" ht="12.75">
      <c r="A756" s="154"/>
      <c r="B756" s="154"/>
      <c r="C756" s="155"/>
      <c r="D756" s="139"/>
      <c r="L756" s="157"/>
      <c r="M756" s="157"/>
    </row>
    <row r="757" spans="1:13" ht="12.75">
      <c r="A757" s="154"/>
      <c r="B757" s="154"/>
      <c r="C757" s="155"/>
      <c r="D757" s="139"/>
      <c r="L757" s="157"/>
      <c r="M757" s="157"/>
    </row>
    <row r="758" spans="1:13" ht="12.75">
      <c r="A758" s="154"/>
      <c r="B758" s="154"/>
      <c r="C758" s="155"/>
      <c r="D758" s="139"/>
      <c r="L758" s="157"/>
      <c r="M758" s="157"/>
    </row>
    <row r="759" spans="1:13" ht="12.75">
      <c r="A759" s="154"/>
      <c r="B759" s="154"/>
      <c r="C759" s="155"/>
      <c r="D759" s="139"/>
      <c r="L759" s="157"/>
      <c r="M759" s="157"/>
    </row>
    <row r="760" spans="1:13" ht="12.75">
      <c r="A760" s="154"/>
      <c r="B760" s="154"/>
      <c r="C760" s="155"/>
      <c r="D760" s="139"/>
      <c r="L760" s="157"/>
      <c r="M760" s="157"/>
    </row>
    <row r="761" spans="1:13" ht="12.75">
      <c r="A761" s="154"/>
      <c r="B761" s="154"/>
      <c r="C761" s="155"/>
      <c r="D761" s="139"/>
      <c r="L761" s="157"/>
      <c r="M761" s="157"/>
    </row>
    <row r="762" spans="1:13" ht="12.75">
      <c r="A762" s="154"/>
      <c r="B762" s="154"/>
      <c r="C762" s="155"/>
      <c r="D762" s="139"/>
      <c r="L762" s="157"/>
      <c r="M762" s="157"/>
    </row>
    <row r="763" spans="1:13" ht="12.75">
      <c r="A763" s="154"/>
      <c r="B763" s="154"/>
      <c r="C763" s="155"/>
      <c r="D763" s="139"/>
      <c r="L763" s="157"/>
      <c r="M763" s="157"/>
    </row>
    <row r="764" spans="1:13" ht="12.75">
      <c r="A764" s="154"/>
      <c r="B764" s="154"/>
      <c r="C764" s="155"/>
      <c r="D764" s="139"/>
      <c r="L764" s="157"/>
      <c r="M764" s="157"/>
    </row>
    <row r="765" spans="1:13" ht="12.75">
      <c r="A765" s="154"/>
      <c r="B765" s="154"/>
      <c r="C765" s="155"/>
      <c r="D765" s="139"/>
      <c r="L765" s="157"/>
      <c r="M765" s="157"/>
    </row>
    <row r="766" spans="1:13" ht="12.75">
      <c r="A766" s="154"/>
      <c r="B766" s="154"/>
      <c r="C766" s="155"/>
      <c r="D766" s="139"/>
      <c r="L766" s="157"/>
      <c r="M766" s="157"/>
    </row>
    <row r="767" spans="1:13" ht="12.75">
      <c r="A767" s="154"/>
      <c r="B767" s="154"/>
      <c r="C767" s="155"/>
      <c r="D767" s="139"/>
      <c r="L767" s="157"/>
      <c r="M767" s="157"/>
    </row>
    <row r="768" spans="1:13" ht="12.75">
      <c r="A768" s="154"/>
      <c r="B768" s="154"/>
      <c r="C768" s="155"/>
      <c r="D768" s="139"/>
      <c r="L768" s="157"/>
      <c r="M768" s="157"/>
    </row>
    <row r="769" spans="1:13" ht="12.75">
      <c r="A769" s="154"/>
      <c r="B769" s="154"/>
      <c r="C769" s="155"/>
      <c r="D769" s="139"/>
      <c r="L769" s="157"/>
      <c r="M769" s="157"/>
    </row>
    <row r="770" spans="1:13" ht="12.75">
      <c r="A770" s="154"/>
      <c r="B770" s="154"/>
      <c r="C770" s="155"/>
      <c r="D770" s="139"/>
      <c r="L770" s="157"/>
      <c r="M770" s="157"/>
    </row>
    <row r="771" spans="1:13" ht="12.75">
      <c r="A771" s="154"/>
      <c r="B771" s="154"/>
      <c r="C771" s="155"/>
      <c r="D771" s="139"/>
      <c r="L771" s="157"/>
      <c r="M771" s="157"/>
    </row>
    <row r="772" spans="1:13" ht="12.75">
      <c r="A772" s="154"/>
      <c r="B772" s="154"/>
      <c r="C772" s="155"/>
      <c r="D772" s="139"/>
      <c r="L772" s="157"/>
      <c r="M772" s="157"/>
    </row>
    <row r="773" spans="1:13" ht="12.75">
      <c r="A773" s="154"/>
      <c r="B773" s="154"/>
      <c r="C773" s="155"/>
      <c r="D773" s="139"/>
      <c r="L773" s="157"/>
      <c r="M773" s="157"/>
    </row>
    <row r="774" spans="1:13" ht="12.75">
      <c r="A774" s="154"/>
      <c r="B774" s="154"/>
      <c r="C774" s="155"/>
      <c r="D774" s="139"/>
      <c r="L774" s="157"/>
      <c r="M774" s="157"/>
    </row>
    <row r="775" spans="1:13" ht="12.75">
      <c r="A775" s="154"/>
      <c r="B775" s="154"/>
      <c r="C775" s="155"/>
      <c r="D775" s="139"/>
      <c r="L775" s="157"/>
      <c r="M775" s="157"/>
    </row>
    <row r="776" spans="1:13" ht="12.75">
      <c r="A776" s="154"/>
      <c r="B776" s="154"/>
      <c r="C776" s="155"/>
      <c r="D776" s="139"/>
      <c r="L776" s="157"/>
      <c r="M776" s="157"/>
    </row>
    <row r="777" spans="1:13" ht="12.75">
      <c r="A777" s="154"/>
      <c r="B777" s="154"/>
      <c r="C777" s="155"/>
      <c r="D777" s="139"/>
      <c r="L777" s="157"/>
      <c r="M777" s="157"/>
    </row>
    <row r="778" spans="1:13" ht="12.75">
      <c r="A778" s="154"/>
      <c r="B778" s="154"/>
      <c r="C778" s="155"/>
      <c r="D778" s="139"/>
      <c r="L778" s="157"/>
      <c r="M778" s="157"/>
    </row>
    <row r="779" spans="1:13" ht="12.75">
      <c r="A779" s="154"/>
      <c r="B779" s="154"/>
      <c r="C779" s="155"/>
      <c r="D779" s="139"/>
      <c r="L779" s="157"/>
      <c r="M779" s="157"/>
    </row>
    <row r="780" spans="1:13" ht="12.75">
      <c r="A780" s="154"/>
      <c r="B780" s="154"/>
      <c r="C780" s="155"/>
      <c r="D780" s="139"/>
      <c r="L780" s="157"/>
      <c r="M780" s="157"/>
    </row>
    <row r="781" spans="1:13" ht="12.75">
      <c r="A781" s="154"/>
      <c r="B781" s="154"/>
      <c r="C781" s="155"/>
      <c r="D781" s="139"/>
      <c r="L781" s="157"/>
      <c r="M781" s="157"/>
    </row>
    <row r="782" spans="1:13" ht="12.75">
      <c r="A782" s="154"/>
      <c r="B782" s="154"/>
      <c r="C782" s="155"/>
      <c r="D782" s="139"/>
      <c r="L782" s="157"/>
      <c r="M782" s="157"/>
    </row>
    <row r="783" spans="1:13" ht="12.75">
      <c r="A783" s="154"/>
      <c r="B783" s="154"/>
      <c r="C783" s="155"/>
      <c r="D783" s="139"/>
      <c r="L783" s="157"/>
      <c r="M783" s="157"/>
    </row>
    <row r="784" spans="1:13" ht="12.75">
      <c r="A784" s="154"/>
      <c r="B784" s="154"/>
      <c r="C784" s="155"/>
      <c r="D784" s="139"/>
      <c r="L784" s="157"/>
      <c r="M784" s="157"/>
    </row>
    <row r="785" spans="1:13" ht="12.75">
      <c r="A785" s="154"/>
      <c r="B785" s="154"/>
      <c r="C785" s="155"/>
      <c r="D785" s="139"/>
      <c r="L785" s="157"/>
      <c r="M785" s="157"/>
    </row>
    <row r="786" spans="1:13" ht="12.75">
      <c r="A786" s="154"/>
      <c r="B786" s="154"/>
      <c r="C786" s="155"/>
      <c r="D786" s="139"/>
      <c r="L786" s="157"/>
      <c r="M786" s="157"/>
    </row>
    <row r="787" spans="1:13" ht="12.75">
      <c r="A787" s="154"/>
      <c r="B787" s="154"/>
      <c r="C787" s="155"/>
      <c r="D787" s="139"/>
      <c r="L787" s="157"/>
      <c r="M787" s="157"/>
    </row>
    <row r="788" spans="1:13" ht="12.75">
      <c r="A788" s="154"/>
      <c r="B788" s="154"/>
      <c r="C788" s="155"/>
      <c r="D788" s="139"/>
      <c r="L788" s="157"/>
      <c r="M788" s="157"/>
    </row>
    <row r="789" spans="1:13" ht="12.75">
      <c r="A789" s="154"/>
      <c r="B789" s="154"/>
      <c r="C789" s="155"/>
      <c r="D789" s="139"/>
      <c r="L789" s="157"/>
      <c r="M789" s="157"/>
    </row>
    <row r="790" spans="1:13" ht="12.75">
      <c r="A790" s="154"/>
      <c r="B790" s="154"/>
      <c r="C790" s="155"/>
      <c r="D790" s="139"/>
      <c r="L790" s="157"/>
      <c r="M790" s="157"/>
    </row>
    <row r="791" spans="1:13" ht="12.75">
      <c r="A791" s="154"/>
      <c r="B791" s="154"/>
      <c r="C791" s="155"/>
      <c r="D791" s="139"/>
      <c r="L791" s="157"/>
      <c r="M791" s="157"/>
    </row>
    <row r="792" spans="1:13" ht="12.75">
      <c r="A792" s="154"/>
      <c r="B792" s="154"/>
      <c r="C792" s="155"/>
      <c r="D792" s="139"/>
      <c r="L792" s="157"/>
      <c r="M792" s="157"/>
    </row>
    <row r="793" spans="1:13" ht="12.75">
      <c r="A793" s="154"/>
      <c r="B793" s="154"/>
      <c r="C793" s="155"/>
      <c r="D793" s="139"/>
      <c r="L793" s="157"/>
      <c r="M793" s="157"/>
    </row>
    <row r="794" spans="1:13" ht="12.75">
      <c r="A794" s="154"/>
      <c r="B794" s="154"/>
      <c r="C794" s="155"/>
      <c r="D794" s="139"/>
      <c r="L794" s="157"/>
      <c r="M794" s="157"/>
    </row>
    <row r="795" spans="1:13" ht="12.75">
      <c r="A795" s="154"/>
      <c r="B795" s="154"/>
      <c r="C795" s="155"/>
      <c r="D795" s="139"/>
      <c r="L795" s="157"/>
      <c r="M795" s="157"/>
    </row>
    <row r="796" spans="1:13" ht="12.75">
      <c r="A796" s="154"/>
      <c r="B796" s="154"/>
      <c r="C796" s="155"/>
      <c r="D796" s="139"/>
      <c r="L796" s="157"/>
      <c r="M796" s="157"/>
    </row>
    <row r="797" spans="1:13" ht="12.75">
      <c r="A797" s="154"/>
      <c r="B797" s="154"/>
      <c r="C797" s="155"/>
      <c r="D797" s="139"/>
      <c r="L797" s="157"/>
      <c r="M797" s="157"/>
    </row>
    <row r="798" spans="1:13" ht="12.75">
      <c r="A798" s="154"/>
      <c r="B798" s="154"/>
      <c r="C798" s="155"/>
      <c r="D798" s="139"/>
      <c r="L798" s="157"/>
      <c r="M798" s="157"/>
    </row>
    <row r="799" spans="1:13" ht="12.75">
      <c r="A799" s="154"/>
      <c r="B799" s="154"/>
      <c r="C799" s="155"/>
      <c r="D799" s="139"/>
      <c r="L799" s="157"/>
      <c r="M799" s="157"/>
    </row>
    <row r="800" spans="1:13" ht="12.75">
      <c r="A800" s="154"/>
      <c r="B800" s="154"/>
      <c r="C800" s="154"/>
      <c r="D800" s="139"/>
      <c r="L800" s="157"/>
      <c r="M800" s="157"/>
    </row>
    <row r="801" spans="1:13" ht="12.75">
      <c r="A801" s="154"/>
      <c r="B801" s="154"/>
      <c r="C801" s="154"/>
      <c r="D801" s="139"/>
      <c r="L801" s="157"/>
      <c r="M801" s="157"/>
    </row>
    <row r="802" spans="1:13" ht="12.75">
      <c r="A802" s="154"/>
      <c r="B802" s="154"/>
      <c r="C802" s="154"/>
      <c r="D802" s="139"/>
      <c r="L802" s="157"/>
      <c r="M802" s="157"/>
    </row>
    <row r="803" spans="1:13" ht="12.75">
      <c r="A803" s="154"/>
      <c r="B803" s="154"/>
      <c r="C803" s="154"/>
      <c r="D803" s="139"/>
      <c r="L803" s="157"/>
      <c r="M803" s="157"/>
    </row>
    <row r="804" spans="1:13" ht="12.75">
      <c r="A804" s="154"/>
      <c r="B804" s="154"/>
      <c r="C804" s="154"/>
      <c r="D804" s="139"/>
      <c r="L804" s="157"/>
      <c r="M804" s="157"/>
    </row>
    <row r="805" spans="1:13" ht="12.75">
      <c r="A805" s="154"/>
      <c r="B805" s="154"/>
      <c r="C805" s="154"/>
      <c r="D805" s="139"/>
      <c r="L805" s="157"/>
      <c r="M805" s="157"/>
    </row>
    <row r="806" spans="1:13" ht="12.75">
      <c r="A806" s="154"/>
      <c r="B806" s="154"/>
      <c r="C806" s="154"/>
      <c r="D806" s="139"/>
      <c r="L806" s="157"/>
      <c r="M806" s="157"/>
    </row>
    <row r="807" spans="1:13" ht="12.75">
      <c r="A807" s="154"/>
      <c r="B807" s="154"/>
      <c r="C807" s="154"/>
      <c r="D807" s="139"/>
      <c r="L807" s="157"/>
      <c r="M807" s="157"/>
    </row>
    <row r="808" spans="1:13" ht="12.75">
      <c r="A808" s="154"/>
      <c r="B808" s="154"/>
      <c r="C808" s="154"/>
      <c r="D808" s="139"/>
      <c r="L808" s="157"/>
      <c r="M808" s="157"/>
    </row>
    <row r="809" spans="1:13" ht="12.75">
      <c r="A809" s="154"/>
      <c r="B809" s="154"/>
      <c r="C809" s="154"/>
      <c r="D809" s="139"/>
      <c r="L809" s="157"/>
      <c r="M809" s="157"/>
    </row>
    <row r="810" spans="1:13" ht="12.75">
      <c r="A810" s="154"/>
      <c r="B810" s="154"/>
      <c r="C810" s="154"/>
      <c r="D810" s="139"/>
      <c r="L810" s="157"/>
      <c r="M810" s="157"/>
    </row>
    <row r="811" spans="1:13" ht="12.75">
      <c r="A811" s="154"/>
      <c r="B811" s="154"/>
      <c r="C811" s="154"/>
      <c r="D811" s="139"/>
      <c r="L811" s="157"/>
      <c r="M811" s="157"/>
    </row>
    <row r="812" spans="1:13" ht="12.75">
      <c r="A812" s="154"/>
      <c r="B812" s="154"/>
      <c r="C812" s="154"/>
      <c r="D812" s="139"/>
      <c r="L812" s="157"/>
      <c r="M812" s="157"/>
    </row>
    <row r="813" spans="1:13" ht="12.75">
      <c r="A813" s="154"/>
      <c r="B813" s="154"/>
      <c r="C813" s="154"/>
      <c r="D813" s="139"/>
      <c r="L813" s="157"/>
      <c r="M813" s="157"/>
    </row>
    <row r="814" spans="1:13" ht="12.75">
      <c r="A814" s="154"/>
      <c r="B814" s="154"/>
      <c r="C814" s="154"/>
      <c r="D814" s="139"/>
      <c r="L814" s="157"/>
      <c r="M814" s="157"/>
    </row>
    <row r="815" spans="1:13" ht="12.75">
      <c r="A815" s="154"/>
      <c r="B815" s="154"/>
      <c r="C815" s="154"/>
      <c r="D815" s="139"/>
      <c r="L815" s="157"/>
      <c r="M815" s="157"/>
    </row>
    <row r="816" spans="1:13" ht="12.75">
      <c r="A816" s="154"/>
      <c r="B816" s="154"/>
      <c r="C816" s="154"/>
      <c r="D816" s="139"/>
      <c r="L816" s="157"/>
      <c r="M816" s="157"/>
    </row>
    <row r="817" spans="1:13" ht="12.75">
      <c r="A817" s="154"/>
      <c r="B817" s="154"/>
      <c r="C817" s="154"/>
      <c r="D817" s="139"/>
      <c r="L817" s="157"/>
      <c r="M817" s="157"/>
    </row>
    <row r="818" spans="1:13" ht="12.75">
      <c r="A818" s="154"/>
      <c r="B818" s="154"/>
      <c r="C818" s="154"/>
      <c r="D818" s="139"/>
      <c r="L818" s="157"/>
      <c r="M818" s="157"/>
    </row>
    <row r="819" spans="1:13" ht="12.75">
      <c r="A819" s="154"/>
      <c r="B819" s="154"/>
      <c r="C819" s="154"/>
      <c r="D819" s="139"/>
      <c r="L819" s="157"/>
      <c r="M819" s="157"/>
    </row>
    <row r="820" spans="1:13" ht="12.75">
      <c r="A820" s="154"/>
      <c r="B820" s="154"/>
      <c r="C820" s="154"/>
      <c r="D820" s="139"/>
      <c r="L820" s="157"/>
      <c r="M820" s="157"/>
    </row>
    <row r="821" spans="3:13" ht="12.75">
      <c r="C821" s="160"/>
      <c r="D821" s="161"/>
      <c r="L821" s="157"/>
      <c r="M821" s="157"/>
    </row>
    <row r="822" spans="3:13" ht="12.75">
      <c r="C822" s="160"/>
      <c r="D822" s="161"/>
      <c r="L822" s="157"/>
      <c r="M822" s="157"/>
    </row>
    <row r="823" spans="3:13" ht="12.75">
      <c r="C823" s="160"/>
      <c r="D823" s="161"/>
      <c r="L823" s="157"/>
      <c r="M823" s="157"/>
    </row>
    <row r="824" spans="3:13" ht="12.75">
      <c r="C824" s="160"/>
      <c r="D824" s="161"/>
      <c r="L824" s="157"/>
      <c r="M824" s="157"/>
    </row>
    <row r="825" spans="3:13" ht="12.75">
      <c r="C825" s="160"/>
      <c r="D825" s="161"/>
      <c r="L825" s="157"/>
      <c r="M825" s="157"/>
    </row>
    <row r="826" spans="3:13" ht="12.75">
      <c r="C826" s="160"/>
      <c r="D826" s="161"/>
      <c r="L826" s="157"/>
      <c r="M826" s="157"/>
    </row>
    <row r="827" spans="3:13" ht="12.75">
      <c r="C827" s="160"/>
      <c r="D827" s="161"/>
      <c r="L827" s="157"/>
      <c r="M827" s="157"/>
    </row>
    <row r="828" spans="3:13" ht="12.75">
      <c r="C828" s="160"/>
      <c r="D828" s="161"/>
      <c r="L828" s="157"/>
      <c r="M828" s="157"/>
    </row>
    <row r="829" spans="3:13" ht="12.75">
      <c r="C829" s="160"/>
      <c r="D829" s="161"/>
      <c r="L829" s="157"/>
      <c r="M829" s="157"/>
    </row>
    <row r="830" spans="3:13" ht="12.75">
      <c r="C830" s="160"/>
      <c r="D830" s="161"/>
      <c r="L830" s="157"/>
      <c r="M830" s="157"/>
    </row>
    <row r="831" spans="3:13" ht="12.75">
      <c r="C831" s="160"/>
      <c r="D831" s="161"/>
      <c r="L831" s="157"/>
      <c r="M831" s="157"/>
    </row>
    <row r="832" spans="3:13" ht="12.75">
      <c r="C832" s="160"/>
      <c r="D832" s="161"/>
      <c r="L832" s="157"/>
      <c r="M832" s="157"/>
    </row>
    <row r="833" spans="3:13" ht="12.75">
      <c r="C833" s="160"/>
      <c r="D833" s="161"/>
      <c r="L833" s="157"/>
      <c r="M833" s="157"/>
    </row>
    <row r="834" spans="3:13" ht="12.75">
      <c r="C834" s="160"/>
      <c r="D834" s="161"/>
      <c r="L834" s="157"/>
      <c r="M834" s="157"/>
    </row>
    <row r="835" spans="3:13" ht="12.75">
      <c r="C835" s="160"/>
      <c r="D835" s="161"/>
      <c r="L835" s="157"/>
      <c r="M835" s="157"/>
    </row>
    <row r="836" spans="3:13" ht="12.75">
      <c r="C836" s="160"/>
      <c r="D836" s="161"/>
      <c r="L836" s="157"/>
      <c r="M836" s="157"/>
    </row>
    <row r="837" spans="3:13" ht="12.75">
      <c r="C837" s="160"/>
      <c r="D837" s="161"/>
      <c r="L837" s="157"/>
      <c r="M837" s="157"/>
    </row>
    <row r="838" spans="3:13" ht="12.75">
      <c r="C838" s="160"/>
      <c r="D838" s="161"/>
      <c r="L838" s="157"/>
      <c r="M838" s="157"/>
    </row>
    <row r="839" spans="3:13" ht="12.75">
      <c r="C839" s="160"/>
      <c r="D839" s="161"/>
      <c r="L839" s="157"/>
      <c r="M839" s="157"/>
    </row>
    <row r="840" spans="3:13" ht="12.75">
      <c r="C840" s="160"/>
      <c r="D840" s="161"/>
      <c r="L840" s="157"/>
      <c r="M840" s="157"/>
    </row>
    <row r="841" spans="3:13" ht="12.75">
      <c r="C841" s="160"/>
      <c r="D841" s="161"/>
      <c r="L841" s="157"/>
      <c r="M841" s="157"/>
    </row>
    <row r="842" spans="3:13" ht="12.75">
      <c r="C842" s="160"/>
      <c r="D842" s="161"/>
      <c r="L842" s="157"/>
      <c r="M842" s="157"/>
    </row>
    <row r="843" spans="3:13" ht="12.75">
      <c r="C843" s="160"/>
      <c r="D843" s="161"/>
      <c r="L843" s="157"/>
      <c r="M843" s="157"/>
    </row>
    <row r="844" spans="3:13" ht="12.75">
      <c r="C844" s="160"/>
      <c r="D844" s="161"/>
      <c r="L844" s="157"/>
      <c r="M844" s="157"/>
    </row>
    <row r="845" spans="3:13" ht="12.75">
      <c r="C845" s="160"/>
      <c r="D845" s="161"/>
      <c r="L845" s="157"/>
      <c r="M845" s="157"/>
    </row>
    <row r="846" spans="3:13" ht="12.75">
      <c r="C846" s="160"/>
      <c r="D846" s="161"/>
      <c r="L846" s="157"/>
      <c r="M846" s="157"/>
    </row>
    <row r="847" spans="3:13" ht="12.75">
      <c r="C847" s="160"/>
      <c r="D847" s="161"/>
      <c r="L847" s="157"/>
      <c r="M847" s="157"/>
    </row>
    <row r="848" spans="3:13" ht="12.75">
      <c r="C848" s="160"/>
      <c r="D848" s="161"/>
      <c r="L848" s="157"/>
      <c r="M848" s="157"/>
    </row>
    <row r="849" spans="3:13" ht="12.75">
      <c r="C849" s="160"/>
      <c r="D849" s="161"/>
      <c r="L849" s="157"/>
      <c r="M849" s="157"/>
    </row>
    <row r="850" spans="3:13" ht="12.75">
      <c r="C850" s="160"/>
      <c r="D850" s="161"/>
      <c r="L850" s="157"/>
      <c r="M850" s="157"/>
    </row>
    <row r="851" spans="3:13" ht="12.75">
      <c r="C851" s="160"/>
      <c r="D851" s="161"/>
      <c r="L851" s="157"/>
      <c r="M851" s="157"/>
    </row>
    <row r="852" spans="3:13" ht="12.75">
      <c r="C852" s="160"/>
      <c r="D852" s="161"/>
      <c r="L852" s="157"/>
      <c r="M852" s="157"/>
    </row>
    <row r="853" spans="3:13" ht="12.75">
      <c r="C853" s="160"/>
      <c r="D853" s="161"/>
      <c r="L853" s="157"/>
      <c r="M853" s="157"/>
    </row>
    <row r="854" spans="3:13" ht="12.75">
      <c r="C854" s="160"/>
      <c r="D854" s="161"/>
      <c r="L854" s="157"/>
      <c r="M854" s="157"/>
    </row>
    <row r="855" spans="3:13" ht="12.75">
      <c r="C855" s="160"/>
      <c r="D855" s="161"/>
      <c r="L855" s="157"/>
      <c r="M855" s="157"/>
    </row>
    <row r="856" spans="3:13" ht="12.75">
      <c r="C856" s="160"/>
      <c r="D856" s="161"/>
      <c r="L856" s="157"/>
      <c r="M856" s="157"/>
    </row>
    <row r="857" spans="3:13" ht="12.75">
      <c r="C857" s="160"/>
      <c r="D857" s="161"/>
      <c r="L857" s="157"/>
      <c r="M857" s="157"/>
    </row>
    <row r="858" spans="3:13" ht="12.75">
      <c r="C858" s="160"/>
      <c r="D858" s="161"/>
      <c r="L858" s="157"/>
      <c r="M858" s="157"/>
    </row>
    <row r="859" spans="3:13" ht="12.75">
      <c r="C859" s="160"/>
      <c r="D859" s="161"/>
      <c r="L859" s="157"/>
      <c r="M859" s="157"/>
    </row>
    <row r="860" spans="3:13" ht="12.75">
      <c r="C860" s="160"/>
      <c r="D860" s="161"/>
      <c r="L860" s="157"/>
      <c r="M860" s="157"/>
    </row>
    <row r="861" spans="3:13" ht="12.75">
      <c r="C861" s="160"/>
      <c r="D861" s="161"/>
      <c r="L861" s="157"/>
      <c r="M861" s="157"/>
    </row>
    <row r="862" spans="3:13" ht="12.75">
      <c r="C862" s="160"/>
      <c r="D862" s="161"/>
      <c r="L862" s="157"/>
      <c r="M862" s="157"/>
    </row>
    <row r="863" spans="3:13" ht="12.75">
      <c r="C863" s="160"/>
      <c r="D863" s="161"/>
      <c r="L863" s="157"/>
      <c r="M863" s="157"/>
    </row>
    <row r="864" spans="3:13" ht="12.75">
      <c r="C864" s="160"/>
      <c r="D864" s="161"/>
      <c r="L864" s="157"/>
      <c r="M864" s="157"/>
    </row>
    <row r="865" spans="3:13" ht="12.75">
      <c r="C865" s="160"/>
      <c r="D865" s="161"/>
      <c r="L865" s="157"/>
      <c r="M865" s="157"/>
    </row>
    <row r="866" spans="3:13" ht="12.75">
      <c r="C866" s="160"/>
      <c r="D866" s="161"/>
      <c r="L866" s="157"/>
      <c r="M866" s="157"/>
    </row>
    <row r="867" spans="3:13" ht="12.75">
      <c r="C867" s="160"/>
      <c r="D867" s="161"/>
      <c r="L867" s="157"/>
      <c r="M867" s="157"/>
    </row>
    <row r="868" spans="3:13" ht="12.75">
      <c r="C868" s="160"/>
      <c r="D868" s="161"/>
      <c r="L868" s="157"/>
      <c r="M868" s="157"/>
    </row>
    <row r="869" spans="3:13" ht="12.75">
      <c r="C869" s="160"/>
      <c r="D869" s="161"/>
      <c r="L869" s="157"/>
      <c r="M869" s="157"/>
    </row>
    <row r="870" spans="3:13" ht="12.75">
      <c r="C870" s="160"/>
      <c r="D870" s="161"/>
      <c r="L870" s="157"/>
      <c r="M870" s="157"/>
    </row>
    <row r="871" spans="3:13" ht="12.75">
      <c r="C871" s="160"/>
      <c r="D871" s="161"/>
      <c r="L871" s="157"/>
      <c r="M871" s="157"/>
    </row>
    <row r="872" spans="3:13" ht="12.75">
      <c r="C872" s="160"/>
      <c r="D872" s="161"/>
      <c r="L872" s="157"/>
      <c r="M872" s="157"/>
    </row>
    <row r="873" spans="3:13" ht="12.75">
      <c r="C873" s="160"/>
      <c r="D873" s="161"/>
      <c r="L873" s="157"/>
      <c r="M873" s="157"/>
    </row>
    <row r="874" spans="3:13" ht="12.75">
      <c r="C874" s="160"/>
      <c r="D874" s="161"/>
      <c r="L874" s="157"/>
      <c r="M874" s="157"/>
    </row>
    <row r="875" spans="3:13" ht="12.75">
      <c r="C875" s="160"/>
      <c r="D875" s="161"/>
      <c r="L875" s="157"/>
      <c r="M875" s="157"/>
    </row>
    <row r="876" spans="3:13" ht="12.75">
      <c r="C876" s="160"/>
      <c r="D876" s="161"/>
      <c r="L876" s="157"/>
      <c r="M876" s="157"/>
    </row>
    <row r="877" spans="3:13" ht="12.75">
      <c r="C877" s="160"/>
      <c r="D877" s="161"/>
      <c r="L877" s="157"/>
      <c r="M877" s="157"/>
    </row>
    <row r="878" spans="3:13" ht="12.75">
      <c r="C878" s="160"/>
      <c r="D878" s="161"/>
      <c r="L878" s="157"/>
      <c r="M878" s="157"/>
    </row>
    <row r="879" spans="3:13" ht="12.75">
      <c r="C879" s="160"/>
      <c r="D879" s="161"/>
      <c r="L879" s="157"/>
      <c r="M879" s="157"/>
    </row>
    <row r="880" spans="3:13" ht="12.75">
      <c r="C880" s="160"/>
      <c r="D880" s="161"/>
      <c r="L880" s="157"/>
      <c r="M880" s="157"/>
    </row>
    <row r="881" spans="3:13" ht="12.75">
      <c r="C881" s="160"/>
      <c r="D881" s="161"/>
      <c r="L881" s="157"/>
      <c r="M881" s="157"/>
    </row>
    <row r="882" spans="3:13" ht="12.75">
      <c r="C882" s="160"/>
      <c r="D882" s="161"/>
      <c r="L882" s="157"/>
      <c r="M882" s="157"/>
    </row>
    <row r="883" spans="3:13" ht="12.75">
      <c r="C883" s="160"/>
      <c r="D883" s="161"/>
      <c r="L883" s="157"/>
      <c r="M883" s="157"/>
    </row>
    <row r="884" spans="3:13" ht="12.75">
      <c r="C884" s="160"/>
      <c r="D884" s="161"/>
      <c r="L884" s="157"/>
      <c r="M884" s="157"/>
    </row>
    <row r="885" spans="3:13" ht="12.75">
      <c r="C885" s="160"/>
      <c r="D885" s="161"/>
      <c r="L885" s="157"/>
      <c r="M885" s="157"/>
    </row>
    <row r="886" spans="3:13" ht="12.75">
      <c r="C886" s="160"/>
      <c r="D886" s="161"/>
      <c r="L886" s="157"/>
      <c r="M886" s="157"/>
    </row>
    <row r="887" spans="3:13" ht="12.75">
      <c r="C887" s="160"/>
      <c r="D887" s="161"/>
      <c r="L887" s="157"/>
      <c r="M887" s="157"/>
    </row>
    <row r="888" spans="3:13" ht="12.75">
      <c r="C888" s="160"/>
      <c r="D888" s="161"/>
      <c r="L888" s="157"/>
      <c r="M888" s="157"/>
    </row>
    <row r="889" spans="3:13" ht="12.75">
      <c r="C889" s="160"/>
      <c r="D889" s="161"/>
      <c r="L889" s="157"/>
      <c r="M889" s="157"/>
    </row>
    <row r="890" spans="3:13" ht="12.75">
      <c r="C890" s="160"/>
      <c r="D890" s="161"/>
      <c r="L890" s="157"/>
      <c r="M890" s="157"/>
    </row>
    <row r="891" spans="3:13" ht="12.75">
      <c r="C891" s="160"/>
      <c r="D891" s="161"/>
      <c r="L891" s="157"/>
      <c r="M891" s="157"/>
    </row>
    <row r="892" spans="3:13" ht="12.75">
      <c r="C892" s="160"/>
      <c r="D892" s="161"/>
      <c r="L892" s="157"/>
      <c r="M892" s="157"/>
    </row>
    <row r="893" spans="3:13" ht="12.75">
      <c r="C893" s="160"/>
      <c r="D893" s="161"/>
      <c r="L893" s="157"/>
      <c r="M893" s="157"/>
    </row>
    <row r="894" spans="3:13" ht="12.75">
      <c r="C894" s="160"/>
      <c r="D894" s="161"/>
      <c r="L894" s="157"/>
      <c r="M894" s="157"/>
    </row>
    <row r="895" spans="3:13" ht="12.75">
      <c r="C895" s="160"/>
      <c r="D895" s="161"/>
      <c r="L895" s="157"/>
      <c r="M895" s="157"/>
    </row>
    <row r="896" spans="3:13" ht="12.75">
      <c r="C896" s="160"/>
      <c r="D896" s="161"/>
      <c r="L896" s="157"/>
      <c r="M896" s="157"/>
    </row>
    <row r="897" spans="3:13" ht="12.75">
      <c r="C897" s="160"/>
      <c r="D897" s="161"/>
      <c r="L897" s="157"/>
      <c r="M897" s="157"/>
    </row>
    <row r="898" spans="3:13" ht="12.75">
      <c r="C898" s="160"/>
      <c r="D898" s="161"/>
      <c r="L898" s="157"/>
      <c r="M898" s="157"/>
    </row>
    <row r="899" spans="3:13" ht="12.75">
      <c r="C899" s="160"/>
      <c r="D899" s="161"/>
      <c r="L899" s="157"/>
      <c r="M899" s="157"/>
    </row>
    <row r="900" spans="3:13" ht="12.75">
      <c r="C900" s="160"/>
      <c r="D900" s="161"/>
      <c r="L900" s="157"/>
      <c r="M900" s="157"/>
    </row>
    <row r="901" spans="3:13" ht="12.75">
      <c r="C901" s="160"/>
      <c r="D901" s="161"/>
      <c r="L901" s="157"/>
      <c r="M901" s="157"/>
    </row>
    <row r="902" spans="3:13" ht="12.75">
      <c r="C902" s="160"/>
      <c r="D902" s="161"/>
      <c r="L902" s="157"/>
      <c r="M902" s="157"/>
    </row>
    <row r="903" spans="3:13" ht="12.75">
      <c r="C903" s="160"/>
      <c r="D903" s="161"/>
      <c r="L903" s="157"/>
      <c r="M903" s="157"/>
    </row>
    <row r="904" spans="3:13" ht="12.75">
      <c r="C904" s="160"/>
      <c r="D904" s="161"/>
      <c r="L904" s="157"/>
      <c r="M904" s="157"/>
    </row>
    <row r="905" spans="3:13" ht="12.75">
      <c r="C905" s="160"/>
      <c r="D905" s="161"/>
      <c r="L905" s="157"/>
      <c r="M905" s="157"/>
    </row>
    <row r="906" spans="3:13" ht="12.75">
      <c r="C906" s="160"/>
      <c r="D906" s="161"/>
      <c r="L906" s="157"/>
      <c r="M906" s="157"/>
    </row>
    <row r="907" spans="3:13" ht="12.75">
      <c r="C907" s="160"/>
      <c r="D907" s="161"/>
      <c r="L907" s="157"/>
      <c r="M907" s="157"/>
    </row>
    <row r="908" spans="3:13" ht="12.75">
      <c r="C908" s="160"/>
      <c r="D908" s="161"/>
      <c r="L908" s="157"/>
      <c r="M908" s="157"/>
    </row>
    <row r="909" spans="3:13" ht="12.75">
      <c r="C909" s="160"/>
      <c r="D909" s="161"/>
      <c r="L909" s="157"/>
      <c r="M909" s="157"/>
    </row>
    <row r="910" spans="3:13" ht="12.75">
      <c r="C910" s="160"/>
      <c r="D910" s="161"/>
      <c r="L910" s="157"/>
      <c r="M910" s="157"/>
    </row>
    <row r="911" spans="3:13" ht="12.75">
      <c r="C911" s="160"/>
      <c r="D911" s="161"/>
      <c r="L911" s="157"/>
      <c r="M911" s="157"/>
    </row>
    <row r="912" spans="3:13" ht="12.75">
      <c r="C912" s="160"/>
      <c r="D912" s="161"/>
      <c r="L912" s="157"/>
      <c r="M912" s="157"/>
    </row>
    <row r="913" spans="3:13" ht="12.75">
      <c r="C913" s="160"/>
      <c r="D913" s="161"/>
      <c r="L913" s="157"/>
      <c r="M913" s="157"/>
    </row>
    <row r="914" spans="3:13" ht="12.75">
      <c r="C914" s="160"/>
      <c r="D914" s="161"/>
      <c r="L914" s="157"/>
      <c r="M914" s="157"/>
    </row>
    <row r="915" spans="3:13" ht="12.75">
      <c r="C915" s="160"/>
      <c r="D915" s="161"/>
      <c r="L915" s="157"/>
      <c r="M915" s="157"/>
    </row>
    <row r="916" spans="3:13" ht="12.75">
      <c r="C916" s="160"/>
      <c r="D916" s="161"/>
      <c r="L916" s="157"/>
      <c r="M916" s="157"/>
    </row>
    <row r="917" spans="3:13" ht="12.75">
      <c r="C917" s="160"/>
      <c r="D917" s="161"/>
      <c r="L917" s="157"/>
      <c r="M917" s="157"/>
    </row>
    <row r="918" spans="3:13" ht="12.75">
      <c r="C918" s="160"/>
      <c r="D918" s="161"/>
      <c r="L918" s="157"/>
      <c r="M918" s="157"/>
    </row>
    <row r="919" spans="3:13" ht="12.75">
      <c r="C919" s="160"/>
      <c r="D919" s="161"/>
      <c r="L919" s="157"/>
      <c r="M919" s="157"/>
    </row>
    <row r="920" spans="3:13" ht="12.75">
      <c r="C920" s="160"/>
      <c r="D920" s="161"/>
      <c r="L920" s="157"/>
      <c r="M920" s="157"/>
    </row>
    <row r="921" spans="3:13" ht="12.75">
      <c r="C921" s="160"/>
      <c r="D921" s="161"/>
      <c r="L921" s="157"/>
      <c r="M921" s="157"/>
    </row>
    <row r="922" spans="3:13" ht="12.75">
      <c r="C922" s="160"/>
      <c r="D922" s="161"/>
      <c r="L922" s="157"/>
      <c r="M922" s="157"/>
    </row>
    <row r="923" spans="3:13" ht="12.75">
      <c r="C923" s="160"/>
      <c r="D923" s="161"/>
      <c r="L923" s="157"/>
      <c r="M923" s="157"/>
    </row>
    <row r="924" spans="3:13" ht="12.75">
      <c r="C924" s="160"/>
      <c r="D924" s="161"/>
      <c r="L924" s="157"/>
      <c r="M924" s="157"/>
    </row>
    <row r="925" spans="3:13" ht="12.75">
      <c r="C925" s="160"/>
      <c r="D925" s="161"/>
      <c r="L925" s="157"/>
      <c r="M925" s="157"/>
    </row>
    <row r="926" spans="3:13" ht="12.75">
      <c r="C926" s="160"/>
      <c r="D926" s="161"/>
      <c r="L926" s="157"/>
      <c r="M926" s="157"/>
    </row>
    <row r="927" spans="3:13" ht="12.75">
      <c r="C927" s="160"/>
      <c r="D927" s="161"/>
      <c r="L927" s="157"/>
      <c r="M927" s="157"/>
    </row>
    <row r="928" spans="3:13" ht="12.75">
      <c r="C928" s="160"/>
      <c r="D928" s="161"/>
      <c r="L928" s="157"/>
      <c r="M928" s="157"/>
    </row>
    <row r="929" spans="3:13" ht="12.75">
      <c r="C929" s="160"/>
      <c r="D929" s="161"/>
      <c r="L929" s="157"/>
      <c r="M929" s="157"/>
    </row>
    <row r="930" spans="3:13" ht="12.75">
      <c r="C930" s="160"/>
      <c r="D930" s="161"/>
      <c r="L930" s="157"/>
      <c r="M930" s="157"/>
    </row>
    <row r="931" spans="3:13" ht="12.75">
      <c r="C931" s="160"/>
      <c r="D931" s="161"/>
      <c r="L931" s="157"/>
      <c r="M931" s="157"/>
    </row>
    <row r="932" spans="3:13" ht="12.75">
      <c r="C932" s="160"/>
      <c r="D932" s="161"/>
      <c r="L932" s="157"/>
      <c r="M932" s="157"/>
    </row>
    <row r="933" spans="3:13" ht="12.75">
      <c r="C933" s="160"/>
      <c r="D933" s="161"/>
      <c r="L933" s="157"/>
      <c r="M933" s="157"/>
    </row>
    <row r="934" spans="3:13" ht="12.75">
      <c r="C934" s="160"/>
      <c r="D934" s="161"/>
      <c r="L934" s="157"/>
      <c r="M934" s="157"/>
    </row>
    <row r="935" spans="3:13" ht="12.75">
      <c r="C935" s="160"/>
      <c r="D935" s="161"/>
      <c r="L935" s="157"/>
      <c r="M935" s="157"/>
    </row>
    <row r="936" spans="3:13" ht="12.75">
      <c r="C936" s="160"/>
      <c r="D936" s="161"/>
      <c r="L936" s="157"/>
      <c r="M936" s="157"/>
    </row>
    <row r="937" spans="3:13" ht="12.75">
      <c r="C937" s="160"/>
      <c r="D937" s="161"/>
      <c r="L937" s="157"/>
      <c r="M937" s="157"/>
    </row>
    <row r="938" spans="3:13" ht="12.75">
      <c r="C938" s="160"/>
      <c r="D938" s="161"/>
      <c r="L938" s="157"/>
      <c r="M938" s="157"/>
    </row>
    <row r="939" spans="3:13" ht="12.75">
      <c r="C939" s="160"/>
      <c r="D939" s="161"/>
      <c r="L939" s="157"/>
      <c r="M939" s="157"/>
    </row>
    <row r="940" spans="3:13" ht="12.75">
      <c r="C940" s="160"/>
      <c r="D940" s="161"/>
      <c r="L940" s="157"/>
      <c r="M940" s="157"/>
    </row>
    <row r="941" spans="3:13" ht="12.75">
      <c r="C941" s="160"/>
      <c r="D941" s="161"/>
      <c r="L941" s="157"/>
      <c r="M941" s="157"/>
    </row>
    <row r="942" spans="3:13" ht="12.75">
      <c r="C942" s="160"/>
      <c r="D942" s="161"/>
      <c r="L942" s="157"/>
      <c r="M942" s="157"/>
    </row>
    <row r="943" spans="3:13" ht="12.75">
      <c r="C943" s="160"/>
      <c r="D943" s="161"/>
      <c r="L943" s="157"/>
      <c r="M943" s="157"/>
    </row>
    <row r="944" spans="3:13" ht="12.75">
      <c r="C944" s="160"/>
      <c r="D944" s="161"/>
      <c r="L944" s="157"/>
      <c r="M944" s="157"/>
    </row>
    <row r="945" spans="3:13" ht="12.75">
      <c r="C945" s="160"/>
      <c r="D945" s="161"/>
      <c r="L945" s="157"/>
      <c r="M945" s="157"/>
    </row>
    <row r="946" spans="3:13" ht="12.75">
      <c r="C946" s="160"/>
      <c r="D946" s="161"/>
      <c r="L946" s="157"/>
      <c r="M946" s="157"/>
    </row>
    <row r="947" spans="3:13" ht="12.75">
      <c r="C947" s="160"/>
      <c r="D947" s="161"/>
      <c r="L947" s="157"/>
      <c r="M947" s="157"/>
    </row>
    <row r="948" spans="3:13" ht="12.75">
      <c r="C948" s="160"/>
      <c r="D948" s="161"/>
      <c r="L948" s="157"/>
      <c r="M948" s="157"/>
    </row>
    <row r="949" spans="3:13" ht="12.75">
      <c r="C949" s="160"/>
      <c r="D949" s="161"/>
      <c r="L949" s="157"/>
      <c r="M949" s="157"/>
    </row>
    <row r="950" spans="3:13" ht="12.75">
      <c r="C950" s="160"/>
      <c r="D950" s="161"/>
      <c r="L950" s="157"/>
      <c r="M950" s="157"/>
    </row>
    <row r="951" spans="3:4" ht="12.75">
      <c r="C951" s="160"/>
      <c r="D951" s="161"/>
    </row>
    <row r="952" spans="3:4" ht="12.75">
      <c r="C952" s="160"/>
      <c r="D952" s="161"/>
    </row>
    <row r="953" spans="3:4" ht="12.75">
      <c r="C953" s="160"/>
      <c r="D953" s="161"/>
    </row>
    <row r="954" spans="3:4" ht="12.75">
      <c r="C954" s="160"/>
      <c r="D954" s="161"/>
    </row>
    <row r="955" spans="3:4" ht="12.75">
      <c r="C955" s="160"/>
      <c r="D955" s="161"/>
    </row>
    <row r="956" spans="3:4" ht="12.75">
      <c r="C956" s="160"/>
      <c r="D956" s="161"/>
    </row>
    <row r="957" spans="3:4" ht="12.75">
      <c r="C957" s="160"/>
      <c r="D957" s="161"/>
    </row>
    <row r="958" spans="3:4" ht="12.75">
      <c r="C958" s="160"/>
      <c r="D958" s="161"/>
    </row>
    <row r="959" spans="3:4" ht="12.75">
      <c r="C959" s="160"/>
      <c r="D959" s="161"/>
    </row>
    <row r="960" spans="3:4" ht="12.75">
      <c r="C960" s="160"/>
      <c r="D960" s="161"/>
    </row>
    <row r="961" spans="3:4" ht="12.75">
      <c r="C961" s="160"/>
      <c r="D961" s="161"/>
    </row>
    <row r="962" spans="3:4" ht="12.75">
      <c r="C962" s="160"/>
      <c r="D962" s="161"/>
    </row>
    <row r="963" spans="3:4" ht="12.75">
      <c r="C963" s="160"/>
      <c r="D963" s="161"/>
    </row>
    <row r="964" spans="3:4" ht="12.75">
      <c r="C964" s="160"/>
      <c r="D964" s="161"/>
    </row>
    <row r="965" spans="3:4" ht="12.75">
      <c r="C965" s="160"/>
      <c r="D965" s="161"/>
    </row>
    <row r="966" spans="3:4" ht="12.75">
      <c r="C966" s="160"/>
      <c r="D966" s="161"/>
    </row>
    <row r="967" spans="3:4" ht="12.75">
      <c r="C967" s="160"/>
      <c r="D967" s="161"/>
    </row>
    <row r="968" spans="3:4" ht="12.75">
      <c r="C968" s="160"/>
      <c r="D968" s="161"/>
    </row>
    <row r="969" spans="3:4" ht="12.75">
      <c r="C969" s="160"/>
      <c r="D969" s="161"/>
    </row>
    <row r="970" spans="3:4" ht="12.75">
      <c r="C970" s="160"/>
      <c r="D970" s="161"/>
    </row>
    <row r="971" spans="3:4" ht="12.75">
      <c r="C971" s="160"/>
      <c r="D971" s="161"/>
    </row>
    <row r="972" spans="3:4" ht="12.75">
      <c r="C972" s="160"/>
      <c r="D972" s="161"/>
    </row>
    <row r="973" spans="3:4" ht="12.75">
      <c r="C973" s="160"/>
      <c r="D973" s="161"/>
    </row>
    <row r="974" spans="3:4" ht="12.75">
      <c r="C974" s="160"/>
      <c r="D974" s="161"/>
    </row>
    <row r="975" spans="3:4" ht="12.75">
      <c r="C975" s="160"/>
      <c r="D975" s="161"/>
    </row>
    <row r="976" spans="3:4" ht="12.75">
      <c r="C976" s="160"/>
      <c r="D976" s="161"/>
    </row>
    <row r="977" spans="3:4" ht="12.75">
      <c r="C977" s="160"/>
      <c r="D977" s="161"/>
    </row>
    <row r="978" spans="3:4" ht="12.75">
      <c r="C978" s="160"/>
      <c r="D978" s="161"/>
    </row>
    <row r="979" spans="3:4" ht="12.75">
      <c r="C979" s="160"/>
      <c r="D979" s="161"/>
    </row>
    <row r="980" spans="3:4" ht="12.75">
      <c r="C980" s="160"/>
      <c r="D980" s="161"/>
    </row>
    <row r="981" spans="3:4" ht="12.75">
      <c r="C981" s="160"/>
      <c r="D981" s="161"/>
    </row>
    <row r="982" spans="3:4" ht="12.75">
      <c r="C982" s="160"/>
      <c r="D982" s="161"/>
    </row>
    <row r="983" spans="3:4" ht="12.75">
      <c r="C983" s="160"/>
      <c r="D983" s="161"/>
    </row>
    <row r="984" spans="3:4" ht="12.75">
      <c r="C984" s="160"/>
      <c r="D984" s="161"/>
    </row>
    <row r="985" spans="3:4" ht="12.75">
      <c r="C985" s="160"/>
      <c r="D985" s="161"/>
    </row>
    <row r="986" spans="3:4" ht="12.75">
      <c r="C986" s="160"/>
      <c r="D986" s="161"/>
    </row>
    <row r="987" spans="3:4" ht="12.75">
      <c r="C987" s="160"/>
      <c r="D987" s="161"/>
    </row>
    <row r="988" spans="3:4" ht="12.75">
      <c r="C988" s="160"/>
      <c r="D988" s="161"/>
    </row>
    <row r="989" spans="3:4" ht="12.75">
      <c r="C989" s="160"/>
      <c r="D989" s="161"/>
    </row>
    <row r="990" spans="3:4" ht="12.75">
      <c r="C990" s="160"/>
      <c r="D990" s="161"/>
    </row>
    <row r="991" spans="3:4" ht="12.75">
      <c r="C991" s="160"/>
      <c r="D991" s="161"/>
    </row>
    <row r="992" spans="3:4" ht="12.75">
      <c r="C992" s="160"/>
      <c r="D992" s="161"/>
    </row>
    <row r="993" spans="3:4" ht="12.75">
      <c r="C993" s="160"/>
      <c r="D993" s="161"/>
    </row>
    <row r="994" spans="3:4" ht="12.75">
      <c r="C994" s="160"/>
      <c r="D994" s="161"/>
    </row>
    <row r="995" spans="3:4" ht="12.75">
      <c r="C995" s="160"/>
      <c r="D995" s="161"/>
    </row>
    <row r="996" spans="3:4" ht="12.75">
      <c r="C996" s="160"/>
      <c r="D996" s="161"/>
    </row>
    <row r="997" spans="3:4" ht="12.75">
      <c r="C997" s="160"/>
      <c r="D997" s="161"/>
    </row>
    <row r="998" spans="3:4" ht="12.75">
      <c r="C998" s="160"/>
      <c r="D998" s="161"/>
    </row>
    <row r="999" spans="3:4" ht="12.75">
      <c r="C999" s="160"/>
      <c r="D999" s="161"/>
    </row>
    <row r="1000" spans="3:4" ht="12.75">
      <c r="C1000" s="160"/>
      <c r="D1000" s="161"/>
    </row>
    <row r="1001" spans="3:4" ht="12.75">
      <c r="C1001" s="160"/>
      <c r="D1001" s="161"/>
    </row>
    <row r="1002" spans="3:4" ht="12.75">
      <c r="C1002" s="160"/>
      <c r="D1002" s="161"/>
    </row>
    <row r="1003" spans="3:4" ht="12.75">
      <c r="C1003" s="160"/>
      <c r="D1003" s="161"/>
    </row>
    <row r="1004" spans="3:4" ht="12.75">
      <c r="C1004" s="160"/>
      <c r="D1004" s="161"/>
    </row>
    <row r="1005" spans="3:4" ht="12.75">
      <c r="C1005" s="160"/>
      <c r="D1005" s="161"/>
    </row>
    <row r="1006" spans="3:4" ht="12.75">
      <c r="C1006" s="160"/>
      <c r="D1006" s="161"/>
    </row>
    <row r="1007" spans="3:4" ht="12.75">
      <c r="C1007" s="160"/>
      <c r="D1007" s="161"/>
    </row>
    <row r="1008" spans="3:4" ht="12.75">
      <c r="C1008" s="160"/>
      <c r="D1008" s="161"/>
    </row>
    <row r="1009" spans="3:4" ht="12.75">
      <c r="C1009" s="160"/>
      <c r="D1009" s="161"/>
    </row>
    <row r="1010" spans="3:4" ht="12.75">
      <c r="C1010" s="160"/>
      <c r="D1010" s="161"/>
    </row>
    <row r="1011" spans="3:4" ht="12.75">
      <c r="C1011" s="160"/>
      <c r="D1011" s="161"/>
    </row>
    <row r="1012" spans="3:4" ht="12.75">
      <c r="C1012" s="160"/>
      <c r="D1012" s="161"/>
    </row>
    <row r="1013" spans="3:4" ht="12.75">
      <c r="C1013" s="160"/>
      <c r="D1013" s="161"/>
    </row>
    <row r="1014" spans="3:4" ht="12.75">
      <c r="C1014" s="160"/>
      <c r="D1014" s="161"/>
    </row>
    <row r="1015" spans="3:4" ht="12.75">
      <c r="C1015" s="160"/>
      <c r="D1015" s="161"/>
    </row>
    <row r="1016" spans="3:4" ht="12.75">
      <c r="C1016" s="160"/>
      <c r="D1016" s="161"/>
    </row>
    <row r="1017" spans="3:4" ht="12.75">
      <c r="C1017" s="160"/>
      <c r="D1017" s="161"/>
    </row>
    <row r="1018" spans="3:4" ht="12.75">
      <c r="C1018" s="160"/>
      <c r="D1018" s="161"/>
    </row>
    <row r="1019" spans="3:4" ht="12.75">
      <c r="C1019" s="160"/>
      <c r="D1019" s="161"/>
    </row>
    <row r="1020" spans="3:4" ht="12.75">
      <c r="C1020" s="160"/>
      <c r="D1020" s="161"/>
    </row>
    <row r="1021" spans="3:4" ht="12.75">
      <c r="C1021" s="160"/>
      <c r="D1021" s="161"/>
    </row>
    <row r="1022" spans="3:4" ht="12.75">
      <c r="C1022" s="160"/>
      <c r="D1022" s="161"/>
    </row>
    <row r="1023" spans="3:4" ht="12.75">
      <c r="C1023" s="160"/>
      <c r="D1023" s="161"/>
    </row>
    <row r="1024" spans="3:4" ht="12.75">
      <c r="C1024" s="160"/>
      <c r="D1024" s="161"/>
    </row>
    <row r="1025" spans="3:4" ht="12.75">
      <c r="C1025" s="160"/>
      <c r="D1025" s="161"/>
    </row>
    <row r="1026" spans="3:4" ht="12.75">
      <c r="C1026" s="160"/>
      <c r="D1026" s="161"/>
    </row>
    <row r="1027" spans="3:4" ht="12.75">
      <c r="C1027" s="160"/>
      <c r="D1027" s="161"/>
    </row>
    <row r="1028" spans="3:4" ht="12.75">
      <c r="C1028" s="160"/>
      <c r="D1028" s="161"/>
    </row>
    <row r="1029" spans="3:4" ht="12.75">
      <c r="C1029" s="160"/>
      <c r="D1029" s="161"/>
    </row>
    <row r="1030" spans="3:4" ht="12.75">
      <c r="C1030" s="160"/>
      <c r="D1030" s="161"/>
    </row>
    <row r="1031" spans="3:4" ht="12.75">
      <c r="C1031" s="160"/>
      <c r="D1031" s="161"/>
    </row>
    <row r="1032" spans="3:4" ht="12.75">
      <c r="C1032" s="160"/>
      <c r="D1032" s="161"/>
    </row>
    <row r="1033" spans="3:4" ht="12.75">
      <c r="C1033" s="160"/>
      <c r="D1033" s="161"/>
    </row>
    <row r="1034" spans="3:4" ht="12.75">
      <c r="C1034" s="160"/>
      <c r="D1034" s="161"/>
    </row>
    <row r="1035" spans="3:4" ht="12.75">
      <c r="C1035" s="160"/>
      <c r="D1035" s="161"/>
    </row>
    <row r="1036" spans="3:4" ht="12.75">
      <c r="C1036" s="160"/>
      <c r="D1036" s="161"/>
    </row>
    <row r="1037" spans="3:4" ht="12.75">
      <c r="C1037" s="160"/>
      <c r="D1037" s="161"/>
    </row>
    <row r="1038" spans="3:4" ht="12.75">
      <c r="C1038" s="160"/>
      <c r="D1038" s="161"/>
    </row>
    <row r="1039" spans="3:4" ht="12.75">
      <c r="C1039" s="160"/>
      <c r="D1039" s="161"/>
    </row>
    <row r="1040" spans="3:4" ht="12.75">
      <c r="C1040" s="160"/>
      <c r="D1040" s="161"/>
    </row>
    <row r="1041" spans="3:4" ht="12.75">
      <c r="C1041" s="160"/>
      <c r="D1041" s="161"/>
    </row>
    <row r="1042" spans="3:4" ht="12.75">
      <c r="C1042" s="160"/>
      <c r="D1042" s="161"/>
    </row>
    <row r="1043" spans="3:4" ht="12.75">
      <c r="C1043" s="160"/>
      <c r="D1043" s="161"/>
    </row>
    <row r="1044" spans="3:4" ht="12.75">
      <c r="C1044" s="160"/>
      <c r="D1044" s="161"/>
    </row>
    <row r="1045" spans="3:4" ht="12.75">
      <c r="C1045" s="160"/>
      <c r="D1045" s="161"/>
    </row>
    <row r="1046" spans="3:4" ht="12.75">
      <c r="C1046" s="160"/>
      <c r="D1046" s="161"/>
    </row>
    <row r="1047" spans="3:4" ht="12.75">
      <c r="C1047" s="160"/>
      <c r="D1047" s="161"/>
    </row>
    <row r="1048" spans="3:4" ht="12.75">
      <c r="C1048" s="160"/>
      <c r="D1048" s="161"/>
    </row>
    <row r="1049" spans="3:4" ht="12.75">
      <c r="C1049" s="160"/>
      <c r="D1049" s="161"/>
    </row>
    <row r="1050" spans="3:4" ht="12.75">
      <c r="C1050" s="160"/>
      <c r="D1050" s="161"/>
    </row>
    <row r="1051" spans="3:4" ht="12.75">
      <c r="C1051" s="160"/>
      <c r="D1051" s="161"/>
    </row>
    <row r="1052" spans="3:4" ht="12.75">
      <c r="C1052" s="160"/>
      <c r="D1052" s="161"/>
    </row>
    <row r="1053" spans="3:4" ht="12.75">
      <c r="C1053" s="160"/>
      <c r="D1053" s="161"/>
    </row>
    <row r="1054" spans="3:4" ht="12.75">
      <c r="C1054" s="160"/>
      <c r="D1054" s="161"/>
    </row>
    <row r="1055" spans="3:4" ht="12.75">
      <c r="C1055" s="160"/>
      <c r="D1055" s="161"/>
    </row>
    <row r="1056" spans="3:4" ht="12.75">
      <c r="C1056" s="160"/>
      <c r="D1056" s="161"/>
    </row>
    <row r="1057" spans="3:4" ht="12.75">
      <c r="C1057" s="160"/>
      <c r="D1057" s="161"/>
    </row>
    <row r="1058" spans="3:4" ht="12.75">
      <c r="C1058" s="160"/>
      <c r="D1058" s="161"/>
    </row>
    <row r="1059" spans="3:4" ht="12.75">
      <c r="C1059" s="160"/>
      <c r="D1059" s="161"/>
    </row>
    <row r="1060" spans="3:4" ht="12.75">
      <c r="C1060" s="160"/>
      <c r="D1060" s="161"/>
    </row>
    <row r="1061" spans="3:4" ht="12.75">
      <c r="C1061" s="160"/>
      <c r="D1061" s="161"/>
    </row>
    <row r="1062" spans="3:4" ht="12.75">
      <c r="C1062" s="160"/>
      <c r="D1062" s="161"/>
    </row>
    <row r="1063" spans="3:4" ht="12.75">
      <c r="C1063" s="160"/>
      <c r="D1063" s="161"/>
    </row>
    <row r="1064" spans="3:4" ht="12.75">
      <c r="C1064" s="160"/>
      <c r="D1064" s="161"/>
    </row>
    <row r="1065" spans="3:4" ht="12.75">
      <c r="C1065" s="160"/>
      <c r="D1065" s="161"/>
    </row>
    <row r="1066" spans="3:4" ht="12.75">
      <c r="C1066" s="160"/>
      <c r="D1066" s="161"/>
    </row>
    <row r="1067" spans="3:4" ht="12.75">
      <c r="C1067" s="160"/>
      <c r="D1067" s="161"/>
    </row>
    <row r="1068" spans="3:4" ht="12.75">
      <c r="C1068" s="160"/>
      <c r="D1068" s="161"/>
    </row>
    <row r="1069" spans="3:4" ht="12.75">
      <c r="C1069" s="160"/>
      <c r="D1069" s="161"/>
    </row>
    <row r="1070" spans="3:4" ht="12.75">
      <c r="C1070" s="160"/>
      <c r="D1070" s="161"/>
    </row>
    <row r="1071" spans="3:4" ht="12.75">
      <c r="C1071" s="160"/>
      <c r="D1071" s="161"/>
    </row>
    <row r="1072" spans="3:4" ht="12.75">
      <c r="C1072" s="160"/>
      <c r="D1072" s="161"/>
    </row>
    <row r="1073" spans="3:4" ht="12.75">
      <c r="C1073" s="160"/>
      <c r="D1073" s="161"/>
    </row>
    <row r="1074" spans="3:4" ht="12.75">
      <c r="C1074" s="160"/>
      <c r="D1074" s="161"/>
    </row>
    <row r="1075" spans="3:4" ht="12.75">
      <c r="C1075" s="160"/>
      <c r="D1075" s="161"/>
    </row>
    <row r="1076" spans="3:4" ht="12.75">
      <c r="C1076" s="160"/>
      <c r="D1076" s="161"/>
    </row>
    <row r="1077" spans="3:4" ht="12.75">
      <c r="C1077" s="160"/>
      <c r="D1077" s="161"/>
    </row>
    <row r="1078" spans="3:4" ht="12.75">
      <c r="C1078" s="160"/>
      <c r="D1078" s="161"/>
    </row>
    <row r="1079" spans="3:4" ht="12.75">
      <c r="C1079" s="160"/>
      <c r="D1079" s="161"/>
    </row>
    <row r="1080" spans="3:4" ht="12.75">
      <c r="C1080" s="160"/>
      <c r="D1080" s="161"/>
    </row>
    <row r="1081" spans="3:4" ht="12.75">
      <c r="C1081" s="160"/>
      <c r="D1081" s="161"/>
    </row>
    <row r="1082" spans="3:4" ht="12.75">
      <c r="C1082" s="160"/>
      <c r="D1082" s="161"/>
    </row>
    <row r="1083" spans="3:4" ht="12.75">
      <c r="C1083" s="160"/>
      <c r="D1083" s="161"/>
    </row>
    <row r="1084" spans="3:4" ht="12.75">
      <c r="C1084" s="160"/>
      <c r="D1084" s="161"/>
    </row>
    <row r="1085" spans="3:4" ht="12.75">
      <c r="C1085" s="160"/>
      <c r="D1085" s="161"/>
    </row>
    <row r="1086" spans="3:4" ht="12.75">
      <c r="C1086" s="160"/>
      <c r="D1086" s="161"/>
    </row>
    <row r="1087" spans="3:4" ht="12.75">
      <c r="C1087" s="160"/>
      <c r="D1087" s="161"/>
    </row>
    <row r="1088" spans="3:4" ht="12.75">
      <c r="C1088" s="160"/>
      <c r="D1088" s="161"/>
    </row>
    <row r="1089" spans="3:4" ht="12.75">
      <c r="C1089" s="160"/>
      <c r="D1089" s="161"/>
    </row>
    <row r="1090" spans="3:4" ht="12.75">
      <c r="C1090" s="160"/>
      <c r="D1090" s="161"/>
    </row>
    <row r="1091" spans="3:4" ht="12.75">
      <c r="C1091" s="160"/>
      <c r="D1091" s="161"/>
    </row>
    <row r="1092" spans="3:4" ht="12.75">
      <c r="C1092" s="160"/>
      <c r="D1092" s="161"/>
    </row>
    <row r="1093" spans="3:4" ht="12.75">
      <c r="C1093" s="160"/>
      <c r="D1093" s="161"/>
    </row>
    <row r="1094" spans="3:4" ht="12.75">
      <c r="C1094" s="160"/>
      <c r="D1094" s="161"/>
    </row>
    <row r="1095" spans="3:4" ht="12.75">
      <c r="C1095" s="160"/>
      <c r="D1095" s="161"/>
    </row>
    <row r="1096" spans="3:4" ht="12.75">
      <c r="C1096" s="160"/>
      <c r="D1096" s="161"/>
    </row>
    <row r="1097" spans="3:4" ht="12.75">
      <c r="C1097" s="160"/>
      <c r="D1097" s="161"/>
    </row>
    <row r="1098" spans="3:4" ht="12.75">
      <c r="C1098" s="160"/>
      <c r="D1098" s="161"/>
    </row>
    <row r="1099" spans="3:4" ht="12.75">
      <c r="C1099" s="160"/>
      <c r="D1099" s="161"/>
    </row>
    <row r="1100" spans="3:4" ht="12.75">
      <c r="C1100" s="160"/>
      <c r="D1100" s="161"/>
    </row>
    <row r="1101" spans="3:4" ht="12.75">
      <c r="C1101" s="160"/>
      <c r="D1101" s="161"/>
    </row>
    <row r="1102" spans="3:4" ht="12.75">
      <c r="C1102" s="160"/>
      <c r="D1102" s="161"/>
    </row>
    <row r="1103" spans="3:4" ht="12.75">
      <c r="C1103" s="160"/>
      <c r="D1103" s="161"/>
    </row>
    <row r="1104" spans="3:4" ht="12.75">
      <c r="C1104" s="160"/>
      <c r="D1104" s="161"/>
    </row>
    <row r="1105" spans="3:4" ht="12.75">
      <c r="C1105" s="160"/>
      <c r="D1105" s="161"/>
    </row>
    <row r="1106" spans="3:4" ht="12.75">
      <c r="C1106" s="160"/>
      <c r="D1106" s="161"/>
    </row>
    <row r="1107" spans="3:4" ht="12.75">
      <c r="C1107" s="160"/>
      <c r="D1107" s="161"/>
    </row>
    <row r="1108" spans="3:4" ht="12.75">
      <c r="C1108" s="160"/>
      <c r="D1108" s="161"/>
    </row>
    <row r="1109" spans="3:4" ht="12.75">
      <c r="C1109" s="160"/>
      <c r="D1109" s="161"/>
    </row>
    <row r="1110" spans="3:4" ht="12.75">
      <c r="C1110" s="160"/>
      <c r="D1110" s="161"/>
    </row>
    <row r="1111" spans="3:4" ht="12.75">
      <c r="C1111" s="160"/>
      <c r="D1111" s="161"/>
    </row>
    <row r="1112" spans="3:4" ht="12.75">
      <c r="C1112" s="160"/>
      <c r="D1112" s="161"/>
    </row>
    <row r="1113" spans="3:4" ht="12.75">
      <c r="C1113" s="160"/>
      <c r="D1113" s="161"/>
    </row>
    <row r="1114" spans="3:4" ht="12.75">
      <c r="C1114" s="160"/>
      <c r="D1114" s="161"/>
    </row>
    <row r="1115" spans="3:4" ht="12.75">
      <c r="C1115" s="160"/>
      <c r="D1115" s="161"/>
    </row>
    <row r="1116" spans="3:4" ht="12.75">
      <c r="C1116" s="160"/>
      <c r="D1116" s="161"/>
    </row>
    <row r="1117" spans="3:4" ht="12.75">
      <c r="C1117" s="160"/>
      <c r="D1117" s="161"/>
    </row>
    <row r="1118" spans="3:4" ht="12.75">
      <c r="C1118" s="160"/>
      <c r="D1118" s="161"/>
    </row>
    <row r="1119" spans="3:4" ht="12.75">
      <c r="C1119" s="160"/>
      <c r="D1119" s="161"/>
    </row>
    <row r="1120" spans="3:4" ht="12.75">
      <c r="C1120" s="160"/>
      <c r="D1120" s="161"/>
    </row>
    <row r="1121" spans="3:4" ht="12.75">
      <c r="C1121" s="160"/>
      <c r="D1121" s="161"/>
    </row>
    <row r="1122" spans="3:4" ht="12.75">
      <c r="C1122" s="160"/>
      <c r="D1122" s="161"/>
    </row>
    <row r="1123" spans="3:4" ht="12.75">
      <c r="C1123" s="160"/>
      <c r="D1123" s="161"/>
    </row>
    <row r="1124" spans="3:4" ht="12.75">
      <c r="C1124" s="160"/>
      <c r="D1124" s="161"/>
    </row>
    <row r="1125" spans="3:4" ht="12.75">
      <c r="C1125" s="160"/>
      <c r="D1125" s="161"/>
    </row>
    <row r="1126" spans="3:4" ht="12.75">
      <c r="C1126" s="160"/>
      <c r="D1126" s="161"/>
    </row>
    <row r="1127" spans="3:4" ht="12.75">
      <c r="C1127" s="160"/>
      <c r="D1127" s="161"/>
    </row>
    <row r="1128" spans="3:4" ht="12.75">
      <c r="C1128" s="160"/>
      <c r="D1128" s="161"/>
    </row>
    <row r="1129" spans="3:4" ht="12.75">
      <c r="C1129" s="160"/>
      <c r="D1129" s="161"/>
    </row>
    <row r="1130" spans="3:4" ht="12.75">
      <c r="C1130" s="160"/>
      <c r="D1130" s="161"/>
    </row>
    <row r="1131" spans="3:4" ht="12.75">
      <c r="C1131" s="160"/>
      <c r="D1131" s="161"/>
    </row>
    <row r="1132" spans="3:4" ht="12.75">
      <c r="C1132" s="160"/>
      <c r="D1132" s="161"/>
    </row>
    <row r="1133" spans="3:4" ht="12.75">
      <c r="C1133" s="160"/>
      <c r="D1133" s="161"/>
    </row>
    <row r="1134" spans="3:4" ht="12.75">
      <c r="C1134" s="160"/>
      <c r="D1134" s="161"/>
    </row>
    <row r="1135" spans="3:4" ht="12.75">
      <c r="C1135" s="160"/>
      <c r="D1135" s="161"/>
    </row>
    <row r="1136" spans="3:4" ht="12.75">
      <c r="C1136" s="160"/>
      <c r="D1136" s="161"/>
    </row>
    <row r="1137" spans="3:4" ht="12.75">
      <c r="C1137" s="160"/>
      <c r="D1137" s="161"/>
    </row>
    <row r="1138" spans="3:4" ht="12.75">
      <c r="C1138" s="160"/>
      <c r="D1138" s="161"/>
    </row>
    <row r="1139" spans="3:4" ht="12.75">
      <c r="C1139" s="160"/>
      <c r="D1139" s="161"/>
    </row>
    <row r="1140" spans="3:4" ht="12.75">
      <c r="C1140" s="160"/>
      <c r="D1140" s="161"/>
    </row>
    <row r="1141" spans="3:4" ht="12.75">
      <c r="C1141" s="160"/>
      <c r="D1141" s="161"/>
    </row>
    <row r="1142" spans="3:4" ht="12.75">
      <c r="C1142" s="160"/>
      <c r="D1142" s="161"/>
    </row>
    <row r="1143" spans="3:4" ht="12.75">
      <c r="C1143" s="160"/>
      <c r="D1143" s="161"/>
    </row>
    <row r="1144" spans="3:4" ht="12.75">
      <c r="C1144" s="160"/>
      <c r="D1144" s="161"/>
    </row>
    <row r="1145" spans="3:4" ht="12.75">
      <c r="C1145" s="160"/>
      <c r="D1145" s="161"/>
    </row>
    <row r="1146" spans="3:4" ht="12.75">
      <c r="C1146" s="160"/>
      <c r="D1146" s="161"/>
    </row>
    <row r="1147" spans="3:4" ht="12.75">
      <c r="C1147" s="162"/>
      <c r="D1147" s="161"/>
    </row>
    <row r="1148" spans="3:4" ht="12.75">
      <c r="C1148" s="162"/>
      <c r="D1148" s="161"/>
    </row>
    <row r="1149" spans="3:4" ht="12.75">
      <c r="C1149" s="162"/>
      <c r="D1149" s="161"/>
    </row>
    <row r="1150" spans="3:4" ht="12.75">
      <c r="C1150" s="162"/>
      <c r="D1150" s="161"/>
    </row>
    <row r="1151" spans="3:4" ht="12.75">
      <c r="C1151" s="162"/>
      <c r="D1151" s="161"/>
    </row>
    <row r="1152" spans="3:4" ht="12.75">
      <c r="C1152" s="162"/>
      <c r="D1152" s="161"/>
    </row>
    <row r="1153" spans="3:4" ht="12.75">
      <c r="C1153" s="162"/>
      <c r="D1153" s="161"/>
    </row>
    <row r="1154" spans="3:4" ht="12.75">
      <c r="C1154" s="162"/>
      <c r="D1154" s="161"/>
    </row>
    <row r="1155" spans="3:4" ht="12.75">
      <c r="C1155" s="162"/>
      <c r="D1155" s="161"/>
    </row>
    <row r="1156" spans="3:4" ht="12.75">
      <c r="C1156" s="162"/>
      <c r="D1156" s="161"/>
    </row>
    <row r="1157" spans="3:4" ht="12.75">
      <c r="C1157" s="162"/>
      <c r="D1157" s="161"/>
    </row>
    <row r="1158" spans="3:4" ht="12.75">
      <c r="C1158" s="162"/>
      <c r="D1158" s="161"/>
    </row>
    <row r="1159" spans="3:4" ht="12.75">
      <c r="C1159" s="162"/>
      <c r="D1159" s="161"/>
    </row>
    <row r="1160" spans="3:4" ht="12.75">
      <c r="C1160" s="162"/>
      <c r="D1160" s="161"/>
    </row>
    <row r="1161" spans="3:4" ht="12.75">
      <c r="C1161" s="162"/>
      <c r="D1161" s="161"/>
    </row>
    <row r="1162" spans="3:4" ht="12.75">
      <c r="C1162" s="162"/>
      <c r="D1162" s="161"/>
    </row>
    <row r="1163" spans="3:4" ht="12.75">
      <c r="C1163" s="162"/>
      <c r="D1163" s="161"/>
    </row>
    <row r="1164" spans="3:4" ht="12.75">
      <c r="C1164" s="162"/>
      <c r="D1164" s="161"/>
    </row>
    <row r="1165" spans="3:4" ht="12.75">
      <c r="C1165" s="162"/>
      <c r="D1165" s="161"/>
    </row>
    <row r="1166" spans="3:4" ht="12.75">
      <c r="C1166" s="162"/>
      <c r="D1166" s="161"/>
    </row>
    <row r="1167" spans="3:4" ht="12.75">
      <c r="C1167" s="162"/>
      <c r="D1167" s="161"/>
    </row>
    <row r="1168" spans="3:4" ht="12.75">
      <c r="C1168" s="162"/>
      <c r="D1168" s="161"/>
    </row>
    <row r="1169" spans="3:4" ht="12.75">
      <c r="C1169" s="162"/>
      <c r="D1169" s="161"/>
    </row>
    <row r="1170" spans="3:4" ht="12.75">
      <c r="C1170" s="162"/>
      <c r="D1170" s="161"/>
    </row>
    <row r="1171" spans="3:4" ht="12.75">
      <c r="C1171" s="162"/>
      <c r="D1171" s="161"/>
    </row>
  </sheetData>
  <mergeCells count="19">
    <mergeCell ref="B676:C676"/>
    <mergeCell ref="B677:C677"/>
    <mergeCell ref="B678:C678"/>
    <mergeCell ref="B680:C680"/>
    <mergeCell ref="A1:A4"/>
    <mergeCell ref="G1:H1"/>
    <mergeCell ref="H3:H4"/>
    <mergeCell ref="G2:G4"/>
    <mergeCell ref="B1:B4"/>
    <mergeCell ref="C1:C4"/>
    <mergeCell ref="D1:D4"/>
    <mergeCell ref="F1:F4"/>
    <mergeCell ref="E1:E4"/>
    <mergeCell ref="I1:I4"/>
    <mergeCell ref="M1:M4"/>
    <mergeCell ref="J1:K1"/>
    <mergeCell ref="J2:J4"/>
    <mergeCell ref="K3:K4"/>
    <mergeCell ref="L1:L4"/>
  </mergeCells>
  <printOptions gridLines="1" horizontalCentered="1"/>
  <pageMargins left="0.1968503937007874" right="0.1968503937007874" top="0.84" bottom="0.63" header="0.5118110236220472" footer="0.32"/>
  <pageSetup horizontalDpi="300" verticalDpi="300" orientation="landscape" paperSize="9" scale="85" r:id="rId1"/>
  <headerFooter alignWithMargins="0">
    <oddHeader>&amp;C&amp;"Arial CE,Pogrubiony"&amp;12Wykonanie wydatków budżetu miasta Opola w 2005 roku&amp;RZałącznik Nr 2</oddHeader>
    <oddFooter>&amp;C&amp;P</oddFooter>
  </headerFooter>
  <ignoredErrors>
    <ignoredError sqref="M667:M676 M6:M21 M23:M120 M558:M561 M564:M568 M570:M634 M636:M662 M552:M554 M664:M665 M122:M183 M412:M430 M476:M505 M384:M410 M432:M474 M381" evalError="1"/>
    <ignoredError sqref="B6 E7:E9 E11:E12 E14:E20 B7:D21 H14:H21 I131 E24 E27 E36 E41 E45 E47:E50 E53:E54 E56:E61 E65 E76:E80 E82:E83 E85:E87 E90 E92:E93 E95:E99 E108:E109 E112:E116 E119 E122 E128:E131 E133 B23:D120 I169 E137:E140 E142 E144:E147 E153 E155 E158 E161:E162 E164 E169 E171:E173 E175:E176 E178:E179 H174:H183 J164 J175:J176 I171:I172 K171:K172 I391 J391 K461 J485 I579 I670 J670 D668:D670 I676:I678 K59:K66 H23 J23 K23 K25:K26 B122:D183 H25:H26 K28:K38 J421:J422 I428 I411:I412 H118:H120 J411:J412 L122:L183 E182:E183 K404:K412 F380:F430 E380:E381 E383:E384 E389 E391:E392 E399:E402 E404 E407:E409 E411:E413 E416 E418 E428:E429 K470 E433:E435 E439 E441 E445:E448 E455 E458:E459 E461 E463:E468 E471:E472 E475:E476 E478 E480 E482 E485:E488 E490 E493:E494 E498 E500:E501 I82:I83 J80:J83 J90 I86:I87 J632:J633 B432:C505 B552:C554 B558:D561 J602:J603 L668:L680 E553 E564 I553 H425:H429 L552:L554 I97 I498 E566 B564:D568 H495:H505 E573 E575:E576 E579 E584 E589 E591:E595 E597 E602:E605 E620:E623 E625 E627 E629 E631 E633 E638:E641 E643 E646 B570:D634 H602:H634 E648:E649 E651 E657:E659 E661 B636:D662 J664:L665 B664:D665 J672:J673 F668:F680 J653:J662 B667:C680 E676:E680 E668 E670 F664:F665 F636:F662 I65 F564:F568 F558:F561 F553:F554 I461 F122:F183 I657:I659 K667:K680 J452:J453 K452:K453 I458 F23:F120 F7:F21 H653:H662 H7:H12 I20 J28:J30 H59:H93 H95 H97:H109 H112 H114:H116 I108:I109 H122:H128 H130:H131 H134:H138 H140 H142 H144:H145 H147 H149:H153 H155:H160 H162:H164 H166:H169 H171:H172 J456:J458 K455:K458 J479 J468 K463:K468 H553:H554 J553:K554 H558:H561 J558:L561 J425 J428 K420:K422 J418 I418 K416:K418 I475:I476 J475:J476 K473:K476 I485 K479 K481 K492:K493 I500 J500 K488 J116 K130:K131 I493 J492:J493 I629 J586 J622:J623 J591 I602 I591 I597 J597 I618 J607:J619 I609 K586:K600 D433:D434 J171:J172 H380:H402 I380:I381 H404:H412 H414 H416:H418 H420:H422 I560:I561 H432:H433 H435 H437:H447 F450:F505 H452:H453 H455:H458 H461 H463:H468 H470 H473:H476 H479 H481 H483:H486 H488 H490 H492:H493 J97 J106:J109 I128 K118:K120 J101:J102 K495:K505 J566 H570:H575 H577:H584 H586:H600 I638:I639 H636:H651 J25:J26 I7 K7:L21 J7 I9 J9 J52:J53 I14:I15 I17:I18 J17:J18 J118:J120 H664:H665 I53 K97:K109 J32:J33 I56:I57 J55:J57 L23:L120 H28:H57 I59:I60 J59:J60 J680 J76 I90 I80 J86:J87 I93 J147 J160 J127:J128 I178:I182 K155:K160 J169 K40:K57 I147 I407:I408 J388:J389 J407:J408 D436:D505 J439 I435 J435 J414 I439 J445 I441 K435 I463 J49 J93 I680 K490 K114:K116 K122:K128 J166:J167 D552:D554 K147 I137:I138 J178:J182 I388:I389 J437 J463 J399:J400 I468 I490 J470 I116 J104 J122 I140 J140 K140 I142 J142 K142 J95 K95 I112 J112 K112 I114 J114 J144:J145 K144:K145 I144:I145 K149:K153 I158 J149:J153 J155:J158 I162 J162 K162:K164 J131 I164 K166:K169 I153 I175:I176 J380:J381 L380:L430 K174:K183 J383:J386 I383:I384 I399:I400 I402 J402 K380:K402 J137:J138 I404 J404 I432:I433 J432:J433 K432:K433 K414 I445 I447 J447 K437:K447 J441 J461 F433:F448 I466 J466 J488 I488 K483:K486 J490 B380:D430 J64:J65 H564:H568 I575 I564 K564:L568 J564 I76 K425:K429 K602:K634 I566 L570:L634 K570:K575 K134:K138 J578:J579 J575 J581:J584 K577:K584 I633 I588:I589 J497:J498 I622:I623 J625 I625 J676:J678 J643 J628:J629 I584 J636:J639 I641 J641 K653:K662 I643 I646 J646 I648:I649 J648:J649 L636:L662 K636:K651 I651 J651 H667:H680 D672:D680 I667:I668 L433:L505 J667:J668 J588:J589 J14:J15 I49 J45:J46 I11 J11 K68:K93 J39:J43 J20 I36 J36 F628:F634 F570:F6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2006-03-09T09:43:39Z</cp:lastPrinted>
  <dcterms:created xsi:type="dcterms:W3CDTF">2000-11-14T12:10:39Z</dcterms:created>
  <dcterms:modified xsi:type="dcterms:W3CDTF">2006-04-04T10:19:44Z</dcterms:modified>
  <cp:category/>
  <cp:version/>
  <cp:contentType/>
  <cp:contentStatus/>
</cp:coreProperties>
</file>