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Dochody zał. 1" sheetId="1" r:id="rId1"/>
    <sheet name="Wydatki - zał. 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B" localSheetId="0" hidden="1">'[5]Inwestycje-zał.3'!#REF!</definedName>
    <definedName name="__123Graph_B" hidden="1">'[1]Inwestycje-zał.3'!#REF!</definedName>
    <definedName name="__123Graph_D" localSheetId="0" hidden="1">'[5]Inwestycje-zał.3'!#REF!</definedName>
    <definedName name="__123Graph_D" hidden="1">'[1]Inwestycje-zał.3'!#REF!</definedName>
    <definedName name="__123Graph_F" localSheetId="0" hidden="1">'[5]Inwestycje-zał.3'!#REF!</definedName>
    <definedName name="__123Graph_F" hidden="1">'[1]Inwestycje-zał.3'!#REF!</definedName>
    <definedName name="__123Graph_X" localSheetId="0" hidden="1">'[5]Inwestycje-zał.3'!#REF!</definedName>
    <definedName name="__123Graph_X" hidden="1">'[1]Inwestycje-zał.3'!#REF!</definedName>
    <definedName name="aa" hidden="1">'[4]Inwestycje-zał.3'!#REF!</definedName>
    <definedName name="aaa" hidden="1">'[2]Inwestycje-zał.3'!#REF!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'[4]Inwestycje-zał.3'!#REF!</definedName>
    <definedName name="planowanie" hidden="1">'[1]Inwestycje-zał.3'!#REF!</definedName>
    <definedName name="Sierpień" hidden="1">'[1]Inwestycje-zał.3'!#REF!</definedName>
    <definedName name="_xlnm.Print_Titles" localSheetId="0">'Dochody zał. 1'!$1:$2</definedName>
    <definedName name="_xlnm.Print_Titles" localSheetId="1">'Wydatki - zał. 2'!$1:$5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<sst xmlns="http://schemas.openxmlformats.org/spreadsheetml/2006/main" count="697" uniqueCount="547">
  <si>
    <t>Przedszkole Publiczne Nr 4</t>
  </si>
  <si>
    <t>Przedszkole Publiczne Nr 5</t>
  </si>
  <si>
    <t>Przedszkole Publiczne Nr 6</t>
  </si>
  <si>
    <t>Programy polityki zdrowotnej</t>
  </si>
  <si>
    <t>POMOC SPOŁECZNA</t>
  </si>
  <si>
    <t>POZOSTAŁE ZADANIA W ZAKRESIE POLITYKI SPOŁECZNEJ</t>
  </si>
  <si>
    <r>
      <t>Miejski Zarząd Obiektów Rekreacyjnych</t>
    </r>
    <r>
      <rPr>
        <i/>
        <sz val="10"/>
        <rFont val="Arial CE"/>
        <family val="2"/>
      </rPr>
      <t xml:space="preserve"> - dotacja</t>
    </r>
  </si>
  <si>
    <t>Przedszkole Publiczne Nr 14</t>
  </si>
  <si>
    <t>Przedszkole Publiczne Nr 16</t>
  </si>
  <si>
    <t>Przedszkole Publiczne Nr 20</t>
  </si>
  <si>
    <t>Przedszkole Publiczne Nr 21</t>
  </si>
  <si>
    <t>Przedszkole Publiczne Nr 23</t>
  </si>
  <si>
    <t>Przedszkole Publiczne Nr 24</t>
  </si>
  <si>
    <t>Przedszkole Publiczne Nr 26</t>
  </si>
  <si>
    <t>Przedszkole Publiczne Nr 28</t>
  </si>
  <si>
    <t>Przedszkole Publiczne Nr 29</t>
  </si>
  <si>
    <t>Przedszkole Publiczne Nr 30</t>
  </si>
  <si>
    <t>Przedszkole Publiczne Nr 42</t>
  </si>
  <si>
    <t>Przedszkole Publiczne Nr 43</t>
  </si>
  <si>
    <t>Przedszkole Publiczne Nr 44</t>
  </si>
  <si>
    <t>Przedszkole Publiczne Nr 51</t>
  </si>
  <si>
    <t>Przedszkole Publiczne Nr 55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</si>
  <si>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</si>
  <si>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</si>
  <si>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</si>
  <si>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</si>
  <si>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</si>
  <si>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</si>
  <si>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</si>
  <si>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</si>
  <si>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</si>
  <si>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Zespół Szkół im. Prymasa Tysiąclecia -Gimnazjum dla Dorosłych</t>
  </si>
  <si>
    <t>Niepubliczne Gimnazja - dotacje</t>
  </si>
  <si>
    <t>Ośrodki informacji turystycznej</t>
  </si>
  <si>
    <t>TURYSTYKA</t>
  </si>
  <si>
    <t>Rejon I - koszty zarządzania - Spółka "Turhand-Ret"</t>
  </si>
  <si>
    <t>Rejon II - koszty zarządzania - Spółka "Turhand-Ret"</t>
  </si>
  <si>
    <t>Rejon III - koszty zarządzania - Spółka "Feroma"</t>
  </si>
  <si>
    <t>DOCHODY OD OSÓB PRAWNYCH, OD OSÓB FIZYCZNYCH I OD INNYCH JEDNOSTEK NIE POSIADAJĄCYCH OSOBOWOŚCI PRAWNEJ ORAZ WYDATKI ZWIĄZANE Z ICH POBOREM</t>
  </si>
  <si>
    <t>Gimnazja specjalne</t>
  </si>
  <si>
    <t>Zespół Szkół Specjalnych - Publiczne Gimnazjum Specjalne</t>
  </si>
  <si>
    <t>Dowożenie uczniów do szkół</t>
  </si>
  <si>
    <t xml:space="preserve">Licea ogólnokształcące </t>
  </si>
  <si>
    <t>Licea ogólnokształcące niepubliczne - dotacje</t>
  </si>
  <si>
    <t>Szkoły zawodowe</t>
  </si>
  <si>
    <t>Zespół Szkół Elektrycznych</t>
  </si>
  <si>
    <t>Zespół Szkół Mechanicznych</t>
  </si>
  <si>
    <t>Zespół Szkół Ekonomicznych</t>
  </si>
  <si>
    <t>Zespół Szkół Technicznych i Ogólnokształcących</t>
  </si>
  <si>
    <t>Zespół Szkół Zawodowych Nr 4</t>
  </si>
  <si>
    <t>Zespół Szkół im.Prymasa Tysiąclecia</t>
  </si>
  <si>
    <t>Zespół Szkół Budowlanych</t>
  </si>
  <si>
    <t>ZSZ WZDZ - publiczna - dotacja</t>
  </si>
  <si>
    <t>Szkoły artystyczne</t>
  </si>
  <si>
    <t xml:space="preserve">Szkoły zawodowe specjalne </t>
  </si>
  <si>
    <t>Komisje egzaminacyjne</t>
  </si>
  <si>
    <t>Przeciwdziałanie alkoholizmowi</t>
  </si>
  <si>
    <t>Składki na ubezpieczenie zdrowotne oraz świadczenia dla osób nie objętych obowiązkiem ubezpieczenia zdrowotnego</t>
  </si>
  <si>
    <t xml:space="preserve">Placówki opiekuńczo-wychowawcze </t>
  </si>
  <si>
    <t xml:space="preserve">Domy pomocy społecznej </t>
  </si>
  <si>
    <t>Ośrodki wsparcia</t>
  </si>
  <si>
    <t>Rodziny zastępcze</t>
  </si>
  <si>
    <t>Żłobki</t>
  </si>
  <si>
    <t>Dodatki mieszkaniowe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</si>
  <si>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</si>
  <si>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</si>
  <si>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</si>
  <si>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>Fundusz Pracy</t>
  </si>
  <si>
    <t>Ośrodki adopcyjno-opiekuńcze</t>
  </si>
  <si>
    <t>Powiatowe urzędy pracy</t>
  </si>
  <si>
    <t xml:space="preserve">Pozostała działalność </t>
  </si>
  <si>
    <t>Przeciwdziałanie narkomanii</t>
  </si>
  <si>
    <t>Świetlice szkolne</t>
  </si>
  <si>
    <t>Przedszkola</t>
  </si>
  <si>
    <t>Przedszkole Publiczne Nr 2</t>
  </si>
  <si>
    <t>Przedszkole Publiczne Nr 3</t>
  </si>
  <si>
    <t>Przedszkole Publiczne Nr 8</t>
  </si>
  <si>
    <t>Przedszkole Publiczne Nr 22</t>
  </si>
  <si>
    <t>Przedszkole Publiczne Nr 25</t>
  </si>
  <si>
    <t xml:space="preserve"> </t>
  </si>
  <si>
    <t>Przedszkole Publiczne Nr 33</t>
  </si>
  <si>
    <t>Przedszkole Publiczne Nr 38</t>
  </si>
  <si>
    <t>Przedszkole Publiczne Nr 46</t>
  </si>
  <si>
    <t>Przedszkole Publiczne Nr 54</t>
  </si>
  <si>
    <t>Przedszkole Publiczne Nr 56</t>
  </si>
  <si>
    <t>Przedszkola niepubliczne - dotacje</t>
  </si>
  <si>
    <t>Przedszkola specjalne</t>
  </si>
  <si>
    <t>Przedszkole Publiczne Nr 53</t>
  </si>
  <si>
    <t>Placówki wychowania pozaszkolnego</t>
  </si>
  <si>
    <t xml:space="preserve">Międzyszkolny Ośrodek Sportowy  </t>
  </si>
  <si>
    <t>Młodzieżowy Dom Kultury</t>
  </si>
  <si>
    <t>Szkolny Ośrodek Sportowo - Wypoczynkowy - Zieleniec</t>
  </si>
  <si>
    <t>Państwowe Ognisko Plastyczne - dotacja</t>
  </si>
  <si>
    <t>Internaty i bursy szkolne</t>
  </si>
  <si>
    <t>Internat Zespołu Szkół Mechanicznych</t>
  </si>
  <si>
    <t>Bursa Szkół Pomaturalnych</t>
  </si>
  <si>
    <t>Internat przy WZDZ Opole - dotacja</t>
  </si>
  <si>
    <t>Pomoc materialna dla uczniów</t>
  </si>
  <si>
    <t>Szkolne schroniska młodzieżowe</t>
  </si>
  <si>
    <t>Oczyszczanie miast i wsi</t>
  </si>
  <si>
    <t xml:space="preserve">Utrzymanie zieleni w miastach i gminach </t>
  </si>
  <si>
    <t xml:space="preserve">Schroniska dla zwierząt </t>
  </si>
  <si>
    <t>Oświetlenie ulic, placów i dróg</t>
  </si>
  <si>
    <t>Zakłady gospodarki komunalnej</t>
  </si>
  <si>
    <t xml:space="preserve">KULTURA I OCHRONA DZIEDZICTWA NARODOWEGO </t>
  </si>
  <si>
    <t>Zespoły do spraw orzekania o niepełnosprawności</t>
  </si>
  <si>
    <t>Administrowanie strefą płatnego parkowania</t>
  </si>
  <si>
    <t>§ 992</t>
  </si>
  <si>
    <t>Administrowanie terenem po rekultywacji składowiska odpadów przy Al.Przyjaźni</t>
  </si>
  <si>
    <t>Świadczenia rodzinne oraz składki na ubezpieczenia emerytalne i rentowe z ubezpieczenia społecznego</t>
  </si>
  <si>
    <t>Niepubliczne szkoły zawodowe - dotacje</t>
  </si>
  <si>
    <t>Selektywna zbiórka i utylizacja odpadów</t>
  </si>
  <si>
    <t>Utrzymanie szaletów</t>
  </si>
  <si>
    <t>Teatry dramatyczne i lalkowe</t>
  </si>
  <si>
    <r>
      <t xml:space="preserve">Plan na 2006 r.          </t>
    </r>
    <r>
      <rPr>
        <sz val="10"/>
        <rFont val="Arial CE"/>
        <family val="2"/>
      </rPr>
      <t>(5+9)</t>
    </r>
  </si>
  <si>
    <t xml:space="preserve">Domy i ośrodki kultury, świetlice i kluby </t>
  </si>
  <si>
    <t>Zespół Pieśni i Tańca "Opole"</t>
  </si>
  <si>
    <t xml:space="preserve">Galerie i biura wystaw artystycznych </t>
  </si>
  <si>
    <t>Biblioteki</t>
  </si>
  <si>
    <t>Ogrody botaniczne i zoologiczne</t>
  </si>
  <si>
    <t>Zadania ratownictwa górskiego i wodnego</t>
  </si>
  <si>
    <t>Instytucje kultury fizycznej</t>
  </si>
  <si>
    <t>OGÓŁEM WYDATKI</t>
  </si>
  <si>
    <t>ROZCHODY</t>
  </si>
  <si>
    <t>Spłaty otrzymanych krajowych pożyczek i kredytów</t>
  </si>
  <si>
    <r>
      <t xml:space="preserve">Straż Miejska </t>
    </r>
    <r>
      <rPr>
        <i/>
        <sz val="10"/>
        <rFont val="Arial CE"/>
        <family val="2"/>
      </rPr>
      <t>- wydatki bieżące</t>
    </r>
  </si>
  <si>
    <t>Składki na ubezpieczenie zdrowotne opłacane za osoby pobierające niektóre świadczenia z pomocy społecznej</t>
  </si>
  <si>
    <t>Zespół Państwowych Placówek Kształcenia Plastycznego</t>
  </si>
  <si>
    <t>Odszkodowania z tytułu wypadków przy pracy</t>
  </si>
  <si>
    <t>Rezerwaty i pomniki przyrody</t>
  </si>
  <si>
    <t xml:space="preserve">Remonty, modernizacje i utrzymanie dróg </t>
  </si>
  <si>
    <t>Eksploatacja kanalizacji deszczowej</t>
  </si>
  <si>
    <t>Eksploatacja rowów komunalnych</t>
  </si>
  <si>
    <t>Koszty eksmisji</t>
  </si>
  <si>
    <t>Opracowania projektowe</t>
  </si>
  <si>
    <t>Utrzymanie cmentarzy</t>
  </si>
  <si>
    <t xml:space="preserve">Poradnie psychologiczno-pedagogiczne, w tym poradnie specjalistyczne </t>
  </si>
  <si>
    <t>Konserwacja i utrzymanie rowów melioracyjnych</t>
  </si>
  <si>
    <t xml:space="preserve">Utrzymanie dróg dojazdowych </t>
  </si>
  <si>
    <t>Zespół Szkolno - Przedszkolny Nr 1 - Publiczna Szkoła Podstawowa Nr 28</t>
  </si>
  <si>
    <t>Zespół Szkolno-Przedszkolny Nr 1 - Przedszkole Publiczne Nr 36</t>
  </si>
  <si>
    <t>Dowóz dzieci niepełnosprawnych do ośrodków szkolno – wychowawczych</t>
  </si>
  <si>
    <t>Realizacja programu profilaktyki chorób układu krążenia</t>
  </si>
  <si>
    <t>Zwalczanie narkomanii</t>
  </si>
  <si>
    <t>Pokrycie kosztów pobytu dzieci w placówkach opiekuńczo - wychowawczych poza powiatem Opole</t>
  </si>
  <si>
    <t>Zespół Szkolno-Przedszkolny Nr 1 - Publiczna Szkoła Podstawowa Nr 28</t>
  </si>
  <si>
    <t>Miejska Poradnia Psychologiczno - Pedagogiczna</t>
  </si>
  <si>
    <t>Konserwacja placów zabaw na terenie gminy</t>
  </si>
  <si>
    <t>Interwencyjne porządkowanie terenów zieleni</t>
  </si>
  <si>
    <t>Ochrona i konserwacja zabytków</t>
  </si>
  <si>
    <t>Środki na usamodzielnienie i kontynuację nauki wychowanków placówek opiekuńczo - wychowawczych</t>
  </si>
  <si>
    <t xml:space="preserve">Zespół Szkół Zawodowych im.Staszica </t>
  </si>
  <si>
    <t>Część równoważąca subwencji ogólnej dla powiatów</t>
  </si>
  <si>
    <t>Wpłata do budżetu państwa</t>
  </si>
  <si>
    <t>Dopłaty związane z odprowadzaniem ścieków z gospodarstw domowych</t>
  </si>
  <si>
    <t>Dokumentacja przyszłościowa, w tym dla projektów finansowanych z funduszy strukturalnych</t>
  </si>
  <si>
    <t>Komputeryzacja Urzędu Miasta</t>
  </si>
  <si>
    <t>Zakupy inwestycyjne sprzętu</t>
  </si>
  <si>
    <t>Doświetlenie ulic</t>
  </si>
  <si>
    <t>Dokumentacja przyszłościowa</t>
  </si>
  <si>
    <t>Inwestycje z udziałem ludności</t>
  </si>
  <si>
    <t xml:space="preserve">Modernizacja stadionu żużlowego przy ul.Wschodniej - wieża sędziowska </t>
  </si>
  <si>
    <t>Realizacja projektu „eurząd dla mieszkańca Opolszczyzny”</t>
  </si>
  <si>
    <t>Modernizacja basenu letniego Plac Róż</t>
  </si>
  <si>
    <t>Kontrakt nr 1: Budowa sieci kanalizacyjnej w miejscowościach: Folwark, Chrzowice, Chmielowice, Żerkowice, Komprachcice-Osiny, Polska Nowa Wieś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</si>
  <si>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</si>
  <si>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</si>
  <si>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Kontrakt nr 7: Nadzór nad realizacją Projektu - Inżynier Kontraktu</t>
  </si>
  <si>
    <r>
      <t>Ogród Zoologiczny</t>
    </r>
    <r>
      <rPr>
        <i/>
        <sz val="10"/>
        <rFont val="Arial CE"/>
        <family val="2"/>
      </rPr>
      <t xml:space="preserve"> - wydatki bieżące</t>
    </r>
  </si>
  <si>
    <t>Fundusz Spójności/ISPA - utrzymanie biura PIU - wydatki bieżące</t>
  </si>
  <si>
    <t>Wydatki na realizację zadań bieżących z zakresu administracji rządowej oraz innych zadań zleconych gminom (związkom gmin) ustawami</t>
  </si>
  <si>
    <t>Wydatki na realizację własnych zadań bieżących gmin (związków gmin)</t>
  </si>
  <si>
    <t>Wydatki na zadania bieżące z zakresu administracji rządowej oraz inne zadania zlecone ustawami realizowane przez powiat</t>
  </si>
  <si>
    <t>Wydatki na realizację zadań bieżących z zakresu administracji rządowej oraz innych zadań zleconych gminie (związkom gmin) ustawami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</si>
  <si>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</si>
  <si>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</si>
  <si>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t>Wydatki na realizację zadań bieżących z zakresu administracji rządowej oraz innych zadań zleconych gminom (związkom gmin) ustawami - realizacja świadczeń rodzinnych</t>
  </si>
  <si>
    <t>Wydatki na zadania realizowane przez powiat na podstawie porozumień z organami administracji rządowej</t>
  </si>
  <si>
    <t>Miejski Ośrodek Doskonalenia Nauczycieli, w tym:</t>
  </si>
  <si>
    <t>środki przekazane przez pozostałe jednostki samorządu terytorialnego na realizację zadań bieżących</t>
  </si>
  <si>
    <t>Administrowanie parkingiem strzeżonym przy ul.Kołłątaja w Opolu</t>
  </si>
  <si>
    <t>Remont szaletu przy pl.Daszyńskiego</t>
  </si>
  <si>
    <t>Realizacja programu promocji i profilaktyki zdrowia - badania mammograficzne - dotacja dla SP ZOZ Centrum</t>
  </si>
  <si>
    <t>Opracowania projektowe (zmiany)</t>
  </si>
  <si>
    <t>Wydatki bieżące niekwalifikowane związane z realizacją Programu Fundusz Spójności/ISPA - „Poprawa jakości wody w Opolu”</t>
  </si>
  <si>
    <t>Budowa alejki wraz z odwodnieniem oraz przebudowa ogrodzenia na cmentarzu komunalnym przy ul. Tysiąclecia</t>
  </si>
  <si>
    <t>Wpływy i wydatki związane z gromadzeniem środków z opłat produktowych</t>
  </si>
  <si>
    <t>Rozbudowa stadionu lekkoatletycznego w Opolu</t>
  </si>
  <si>
    <t>Zagospodarowanie terenu i przebudowa elewacji oraz remont wnętrza budynku Galerii Sztuki Współczesnej w Opolu ze szczególnym uwzględnieniem termoizolacyjności</t>
  </si>
  <si>
    <t>Wydatki majątkowe niekwalifikowane związane z realizacją Programu Fundusz Spójności/ISPA - „Poprawa jakości wody w Opolu”</t>
  </si>
  <si>
    <t>Zakupy koszy na śmieci</t>
  </si>
  <si>
    <t>Zakupy ławek na tereny zieleni</t>
  </si>
  <si>
    <t>Budowa budynku zaplecza technicznego z salą prób Opolskiego Teatru Lalki i Aktora im. A.Smolki, wraz z rozbiórką istniejącego budynku zaplecza technicznego w Opolu</t>
  </si>
  <si>
    <t>Prowizje z tytułu opłaty targowej</t>
  </si>
  <si>
    <t>Obsługa Urzędu Miasta</t>
  </si>
  <si>
    <t xml:space="preserve">Promocja miasta </t>
  </si>
  <si>
    <t xml:space="preserve">Odsetki od zaciągniętych kredytów i pożyczek </t>
  </si>
  <si>
    <t>Dodatki motywacyjne dla dyrektorów szkół</t>
  </si>
  <si>
    <t>Odszkodowania z tytułu chorób zawodowych nauczycieli</t>
  </si>
  <si>
    <t>Zespół Szkół Specjalnych - Szkoła Specjalna Przysposabiająca do Pracy</t>
  </si>
  <si>
    <t>Utworzenie azylu dla zwierząt w Ogrodzie Zoologicznym w Opolu</t>
  </si>
  <si>
    <t>Fundusz nagród do dyspozycji Prezydenta</t>
  </si>
  <si>
    <t>Kontakty zagraniczne placówek oświatowych</t>
  </si>
  <si>
    <t>Utrzymanie terenów zieleni na Wyspie Bolko i w parku ZWM</t>
  </si>
  <si>
    <t>Administrowanie cmentarzami komunalnymi</t>
  </si>
  <si>
    <t>Rejon I - koszty eksploatacji - Spółka "Turhand-Ret"</t>
  </si>
  <si>
    <t>Rejon I - koszty remontów bieżących - Spółka "Turhand-Ret"</t>
  </si>
  <si>
    <t>Rejon II - koszty eksploatacji - Spółka "Turhand-Ret"</t>
  </si>
  <si>
    <t>Rejon II - koszty remontów bieżących - Spółka "Turhand-Ret"</t>
  </si>
  <si>
    <t>Rejon III - koszty eksploatacji - Spółka "Feroma"</t>
  </si>
  <si>
    <t>Rejon III - koszty remontów bieżących - Spółka "Feroma"</t>
  </si>
  <si>
    <r>
      <t>Miejska Informacja Turystyczna</t>
    </r>
    <r>
      <rPr>
        <i/>
        <sz val="10"/>
        <rFont val="Arial CE"/>
        <family val="2"/>
      </rPr>
      <t xml:space="preserve"> - wydatki bieżące</t>
    </r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</si>
  <si>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</si>
  <si>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r>
      <t xml:space="preserve"> Miejski Zarząd Dróg</t>
    </r>
    <r>
      <rPr>
        <i/>
        <sz val="10"/>
        <rFont val="Arial CE"/>
        <family val="2"/>
      </rPr>
      <t xml:space="preserve"> - wydatki bieżące</t>
    </r>
  </si>
  <si>
    <t>Szkolne Schronisko Młodzieżowe</t>
  </si>
  <si>
    <t>Awanse zawodowe nauczycieli</t>
  </si>
  <si>
    <t>Izby rolnicze</t>
  </si>
  <si>
    <t xml:space="preserve">Usługi opiekuńcze i specjalistyczne usługi opiekuńcze </t>
  </si>
  <si>
    <t>Zasiłki i pomoc w naturze oraz składki na ubezpieczenia społeczne</t>
  </si>
  <si>
    <t>Dotacja</t>
  </si>
  <si>
    <r>
      <t>Miejski Zakład Komunikacyjny Sp. z o.o.</t>
    </r>
    <r>
      <rPr>
        <i/>
        <sz val="10"/>
        <rFont val="Arial CE"/>
        <family val="2"/>
      </rPr>
      <t xml:space="preserve"> - dopłaty do przejazdów pasażerskich</t>
    </r>
  </si>
  <si>
    <t>Doskonalenie zawodowe nauczycieli</t>
  </si>
  <si>
    <t>URZĘDY NACZELNYCH ORGANÓW WŁADZY PAŃSTWOWEJ, KONTROLI I OCHRONY PRAWA ORAZ SĄDOWNICTWA</t>
  </si>
  <si>
    <t>Ośrodki szkolenia, dokształcania i doskonalenia kadr</t>
  </si>
  <si>
    <t>Urzędy naczelnych organów władzy państwowej, kontroli i ochrony prawa</t>
  </si>
  <si>
    <t>Niepubliczne szkoły podstawowe - dotacje</t>
  </si>
  <si>
    <t>Przedszkole Publiczne Nr 37</t>
  </si>
  <si>
    <t>Publiczne Liceum Ogólnokształcące Nr I</t>
  </si>
  <si>
    <t>Zespół Szkół Ogólnokształcących - Publiczne Liceum Ogólnokształcące Nr III</t>
  </si>
  <si>
    <t>Zespół Szkół Ogólnokształcących - Publiczne Gimnazjum Nr 9</t>
  </si>
  <si>
    <t>Publiczne Liceum Ogólnokształcące Nr II</t>
  </si>
  <si>
    <t>Zespół Szkół Technicznych i Ogólnokształcących - Publiczne Liceum Ogólnokształcące Nr IV</t>
  </si>
  <si>
    <t>Zespół Szkół im. Prymasa Tysiąclecia - Publiczne Liceum Ogólnokształcące Nr V</t>
  </si>
  <si>
    <t>Publiczne Liceum Ogólnokształcące Nr VI</t>
  </si>
  <si>
    <t>Melioracje wodne</t>
  </si>
  <si>
    <t xml:space="preserve">Operaty wykonywane przez biegłych i rzeczoznawców w zakresie ochrony środowiska </t>
  </si>
  <si>
    <t xml:space="preserve">Badania dotyczące ochrony środowiska </t>
  </si>
  <si>
    <t>Wydatki bieżące - środki z Miejskiego Programu Profilaktyki i Rozwiązywania Problemów Alkoholowych</t>
  </si>
  <si>
    <t xml:space="preserve">Drogi wewnętrzne </t>
  </si>
  <si>
    <t>Usuwanie skutków klęsk żywiołowych</t>
  </si>
  <si>
    <t>Dokształcanie i doskonalenie nauczycieli</t>
  </si>
  <si>
    <r>
      <t>Dom Dziecka</t>
    </r>
    <r>
      <rPr>
        <i/>
        <sz val="10"/>
        <rFont val="Arial CE"/>
        <family val="2"/>
      </rPr>
      <t xml:space="preserve"> - wydatki bieżące</t>
    </r>
  </si>
  <si>
    <r>
      <t>Pogotowie Opiekuńcze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</si>
  <si>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wydatki bieżące</t>
    </r>
  </si>
  <si>
    <r>
      <t>Środowiskowy Dom Samopomocy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wydatki bieżące </t>
    </r>
  </si>
  <si>
    <r>
      <t>Żłobek nr 2</t>
    </r>
    <r>
      <rPr>
        <i/>
        <sz val="10"/>
        <rFont val="Arial CE"/>
        <family val="2"/>
      </rPr>
      <t xml:space="preserve"> - wydatki bieżące</t>
    </r>
  </si>
  <si>
    <r>
      <t>Żłobek nr 4</t>
    </r>
    <r>
      <rPr>
        <i/>
        <sz val="10"/>
        <rFont val="Arial CE"/>
        <family val="2"/>
      </rPr>
      <t xml:space="preserve"> - wydatki bieżące</t>
    </r>
  </si>
  <si>
    <r>
      <t>Żłobek nr 9</t>
    </r>
    <r>
      <rPr>
        <i/>
        <sz val="10"/>
        <rFont val="Arial CE"/>
        <family val="2"/>
      </rPr>
      <t xml:space="preserve"> - wydatki bieżące</t>
    </r>
  </si>
  <si>
    <r>
      <t>Żłobek - Pomnik Matki Polki</t>
    </r>
    <r>
      <rPr>
        <i/>
        <sz val="10"/>
        <rFont val="Arial CE"/>
        <family val="2"/>
      </rPr>
      <t xml:space="preserve"> - wydatki bieżące</t>
    </r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</si>
  <si>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</si>
  <si>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t xml:space="preserve">Wydatki bieżące </t>
  </si>
  <si>
    <t>Przedszkole Publiczne Nr 18</t>
  </si>
  <si>
    <t>Utrzymanie terenów zieleni</t>
  </si>
  <si>
    <r>
      <t>Miejskie Schronisko dla Bezdomnych Zwierząt</t>
    </r>
    <r>
      <rPr>
        <i/>
        <sz val="10"/>
        <rFont val="Arial CE"/>
        <family val="2"/>
      </rPr>
      <t xml:space="preserve"> – wydatki bieżące</t>
    </r>
  </si>
  <si>
    <t>Usuwanie wraków pojazdów z terenu gminy</t>
  </si>
  <si>
    <r>
      <t>Opolski Teatr Lalki i Aktora</t>
    </r>
    <r>
      <rPr>
        <i/>
        <sz val="10"/>
        <rFont val="Arial CE"/>
        <family val="2"/>
      </rPr>
      <t xml:space="preserve"> - dotacja</t>
    </r>
  </si>
  <si>
    <r>
      <t>Miejski Ośrodek Kultury</t>
    </r>
    <r>
      <rPr>
        <i/>
        <sz val="10"/>
        <rFont val="Arial CE"/>
        <family val="2"/>
      </rPr>
      <t xml:space="preserve"> - dotacja </t>
    </r>
  </si>
  <si>
    <r>
      <t>Galeria Sztuki Współczesnej</t>
    </r>
    <r>
      <rPr>
        <i/>
        <sz val="10"/>
        <rFont val="Arial CE"/>
        <family val="2"/>
      </rPr>
      <t xml:space="preserve"> - dotacja</t>
    </r>
  </si>
  <si>
    <r>
      <t>Miejska Biblioteka Publiczna</t>
    </r>
    <r>
      <rPr>
        <i/>
        <sz val="10"/>
        <rFont val="Arial CE"/>
        <family val="2"/>
      </rPr>
      <t xml:space="preserve"> - dotacja</t>
    </r>
  </si>
  <si>
    <t xml:space="preserve">Obiekty sportowe </t>
  </si>
  <si>
    <t>Odprawy i nagrody jubileuszowe pracowników oświaty</t>
  </si>
  <si>
    <t>Centra kształcenia ustawicznego i praktycznego oraz ośrodki dokształcania zawodowego</t>
  </si>
  <si>
    <t>Centrum Kształcenia Praktycznego</t>
  </si>
  <si>
    <t>Kolonie i obozy oraz inne formy wypoczynku dzieci i młodzieży szkolnej, a także szkolenia młodzieży</t>
  </si>
  <si>
    <t>Gospodarka ściekowa i ochrona wód</t>
  </si>
  <si>
    <t>Wypoczynek dzieci i młodzieży</t>
  </si>
  <si>
    <t>Wydatki na oczyszczanie miasta</t>
  </si>
  <si>
    <t>Wydatki na oświetlenie ulic</t>
  </si>
  <si>
    <t>Usługi weterynaryjne</t>
  </si>
  <si>
    <t>Odkomarzanie i odszczurzanie</t>
  </si>
  <si>
    <t>Usuwanie odpadów z terenów gminy</t>
  </si>
  <si>
    <t>Dział</t>
  </si>
  <si>
    <t>Treść</t>
  </si>
  <si>
    <t>010</t>
  </si>
  <si>
    <t>ROLNICTWO I ŁOWIECTWO</t>
  </si>
  <si>
    <t>020</t>
  </si>
  <si>
    <t>LEŚNICTWO</t>
  </si>
  <si>
    <t>TRANSPORT I ŁĄCZNOŚĆ</t>
  </si>
  <si>
    <t>DZIAŁALNOŚĆ USŁUGOWA</t>
  </si>
  <si>
    <t xml:space="preserve">BEZPIECZEŃSTWO PUBLICZNE I OCHRONA PRZECIWPOŻAROWA </t>
  </si>
  <si>
    <t>RÓŻNE ROZLICZENIA</t>
  </si>
  <si>
    <t>OCHRONA ZDROWIA</t>
  </si>
  <si>
    <t xml:space="preserve">GOSPODARKA KOMUNALNA I OCHRONA ŚRODOWISKA </t>
  </si>
  <si>
    <t xml:space="preserve">OGRODY BOTANICZNE I ZOOLOGICZNE ORAZ NATURALNE OBSZARY I OBIEKTY CHRONIONEJ PRZYRODY </t>
  </si>
  <si>
    <t>OGÓŁEM</t>
  </si>
  <si>
    <t>EDUKACYJNA OPIEKA WYCHOWAWCZA</t>
  </si>
  <si>
    <t>KULTURA FIZYCZNA I SPORT</t>
  </si>
  <si>
    <t>A+B</t>
  </si>
  <si>
    <t>A</t>
  </si>
  <si>
    <t>B</t>
  </si>
  <si>
    <t>Fundusz świadczeń socjalnych dla nauczycieli emerytów i rencistów</t>
  </si>
  <si>
    <t>Ośrodek Readaptacji Społecznej "Szansa"</t>
  </si>
  <si>
    <r>
      <t>Powiatowy Urząd Pracy</t>
    </r>
    <r>
      <rPr>
        <i/>
        <sz val="10"/>
        <rFont val="Arial CE"/>
        <family val="2"/>
      </rPr>
      <t xml:space="preserve"> - wydatki bieżące</t>
    </r>
  </si>
  <si>
    <t>Zwrot kaucji mieszkaniowych</t>
  </si>
  <si>
    <t>środki z Miejskiego Programu Profilaktyki i Rozwiązywania Problemów Alkoholowych</t>
  </si>
  <si>
    <t>Rozdział</t>
  </si>
  <si>
    <t>z tego</t>
  </si>
  <si>
    <t>Wydatki bieżące</t>
  </si>
  <si>
    <t>w tym</t>
  </si>
  <si>
    <t>Wydatki majątkowe</t>
  </si>
  <si>
    <t>Wynagrodzenia i pochodne</t>
  </si>
  <si>
    <t>Dotacje</t>
  </si>
  <si>
    <t>Remonty</t>
  </si>
  <si>
    <t>01008</t>
  </si>
  <si>
    <t>01030</t>
  </si>
  <si>
    <t>01095</t>
  </si>
  <si>
    <t>Pozostała działalność</t>
  </si>
  <si>
    <t>02001</t>
  </si>
  <si>
    <t>Gospodarka leśna</t>
  </si>
  <si>
    <t xml:space="preserve">Lokalny transport zbiorowy </t>
  </si>
  <si>
    <t>Drogi publiczne w miastach na prawach powiatu</t>
  </si>
  <si>
    <t xml:space="preserve">Drogi publiczne gminne </t>
  </si>
  <si>
    <t xml:space="preserve">GOSPODARKA MIESZKANIOWA </t>
  </si>
  <si>
    <t>Różne jednostki obsługi gospodarki mieszkaniowej</t>
  </si>
  <si>
    <t>Gospodarka gruntami i nieruchomościami</t>
  </si>
  <si>
    <t>Plany zagospodarowania przestrzennego</t>
  </si>
  <si>
    <t>Prace geodezyjne i kartograficzne (nieinwestycyjne)</t>
  </si>
  <si>
    <t>Nadzór budowlany</t>
  </si>
  <si>
    <t>Cmentarze</t>
  </si>
  <si>
    <t xml:space="preserve">ADMINISTRACJA PUBLICZNA </t>
  </si>
  <si>
    <t>Urzędy wojewódzkie</t>
  </si>
  <si>
    <t xml:space="preserve">Starostwa powiatowe </t>
  </si>
  <si>
    <t xml:space="preserve">Rady gmin (miast i miast na prawach powiatu) </t>
  </si>
  <si>
    <t xml:space="preserve">Urzędy gmin (miast i miast na prawach powiatu) </t>
  </si>
  <si>
    <t>Komisje poborowe</t>
  </si>
  <si>
    <t>Pobór podatków, opłat i niepodatkowych należności budżetowych</t>
  </si>
  <si>
    <t>Komendy powiatowe Policji</t>
  </si>
  <si>
    <t>Komendy powiatowe Państwowej Straży Pożarnej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</si>
  <si>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</si>
  <si>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</si>
  <si>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</si>
  <si>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</si>
  <si>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</si>
  <si>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Rezerwy ogólne i celowe</t>
  </si>
  <si>
    <t>Rezerwa ogólna</t>
  </si>
  <si>
    <t>Rezerwa celowa</t>
  </si>
  <si>
    <t xml:space="preserve">OŚWIATA I WYCHOWANIE </t>
  </si>
  <si>
    <t>Szkoły podstawowe</t>
  </si>
  <si>
    <t>Publiczna Szkoła Podstawowa Nr 1</t>
  </si>
  <si>
    <t>Publiczna Szkoła Podstawowa Nr 2</t>
  </si>
  <si>
    <t>Publiczna Szkoła Podstawowa Nr 5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</si>
  <si>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</si>
  <si>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</si>
  <si>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</si>
  <si>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</si>
  <si>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</si>
  <si>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14</t>
  </si>
  <si>
    <t>Publiczna Szkoła Podstawowa Nr 15</t>
  </si>
  <si>
    <t>Publiczna Szkoła Podstawowa Nr 16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</si>
  <si>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</si>
  <si>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</si>
  <si>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</si>
  <si>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</si>
  <si>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</si>
  <si>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t>Publiczna Szkoła Podstawowa Nr 29</t>
  </si>
  <si>
    <t>Szkoły podstawowe specjalne</t>
  </si>
  <si>
    <t>Zespół Szkół Specjalnych - Publiczna Szkoła Podstawowa Nr 13</t>
  </si>
  <si>
    <t>Publiczna Szkoła Podstawowa w Pogotowiu Opiekuńczym</t>
  </si>
  <si>
    <t>02095</t>
  </si>
  <si>
    <t>Odszkodowania z tytułu szkód powstałych na drogach wewnętrznych</t>
  </si>
  <si>
    <t>Rejon I - podatek od nieruchomości - Spółka "Turhand-Ret"</t>
  </si>
  <si>
    <t>Rejon II - podatek od nieruchomości - Spółka "Turhand-Ret"</t>
  </si>
  <si>
    <t>Rejon III - podatek od nieruchomości - Spółka "Feroma"</t>
  </si>
  <si>
    <t>Remonty mieszkań komunalnych - Spółka "Feroma"</t>
  </si>
  <si>
    <t>Wykup gruntów na potrzeby realizacji projektu FS/ISPA</t>
  </si>
  <si>
    <t>Rozbiórka budynków mieszkalnych i gospodarczych</t>
  </si>
  <si>
    <t>Przygotowanie i wdrożenie systemu zarządzania jakością ISO w UM Opola</t>
  </si>
  <si>
    <t>Utrzymanie posterunku w rewirze dzielnicowych - ZWM II KP</t>
  </si>
  <si>
    <t>Przechowywanie zarchiwizowanej dokumentacji po zlikwidowanych jednostkach oświatowych</t>
  </si>
  <si>
    <t>Współpraca z organizacjami pozarządowymi w zakresie nauki, edukacji, oświaty i wychowania</t>
  </si>
  <si>
    <t>Organizacja Regionalnych Targów Edukacyjnych</t>
  </si>
  <si>
    <t>Zakup sprzętu dla szkół na potrzeby "Nowej matury"</t>
  </si>
  <si>
    <t>Zakup sprzętu dla szkół na potrzeby przygotowania uczniów do nowego egzaminu potwierdzającego kwalifikacje zawodowe</t>
  </si>
  <si>
    <t>Wydatki na planowane konferencje, konsultacje, narady, spotkania, imprezy i uroczystości szkolne m.in. związane z jubileuszem szkoły, nadaniem imienia szkole oraz inne zadania edukacyjne</t>
  </si>
  <si>
    <t>Wydatki na planowane ogłoszenia prasowe o konkursie na stanowisko dyrektora jednostki oświatowej</t>
  </si>
  <si>
    <t>Upowszechnianie kultury, sportu i rekreacji wśród uczniów oraz inne zadania edukacyjno-wychowawcze realizowane przez jednostki oświatowe</t>
  </si>
  <si>
    <t xml:space="preserve">Realizacja programu profilaktyki chorób układu krążenia - dotacja dla SP ZOZ Centrum </t>
  </si>
  <si>
    <t xml:space="preserve">Realizacja programu profilaktyki chorób układu krążenia - dotacja dla SP ZOZ Zaodrze </t>
  </si>
  <si>
    <t xml:space="preserve">Realizacja programu profilaktyki chorób układu krążenia - dotacja dla SP ZOZ Śródmieście </t>
  </si>
  <si>
    <t>Badania do celów sanitarno-epidemiologicznych</t>
  </si>
  <si>
    <t>Prowadzenia oddziału dziennego pobytu dla dzieci z porażeniem mózgowym i innymi schorzeniami układu nerwowego</t>
  </si>
  <si>
    <t xml:space="preserve">Wydatki na planowane ogłoszenia o konkursach ofert związanych z ochroną zdrowia </t>
  </si>
  <si>
    <t>Wydatki na planowane ekspertyzy związane z kasacją mienia pozostałego po zlikwidowanych SP ZOZ-ach</t>
  </si>
  <si>
    <r>
      <t>Domy Dziennego Pobytu</t>
    </r>
    <r>
      <rPr>
        <i/>
        <sz val="10"/>
        <rFont val="Arial CE"/>
        <family val="2"/>
      </rPr>
      <t xml:space="preserve"> - wydatki bieżące</t>
    </r>
  </si>
  <si>
    <t xml:space="preserve">Realizacja zadań publicznych przez organizacje pozarządowe w zakresie: </t>
  </si>
  <si>
    <t>promocji i organizacji wolontariatu</t>
  </si>
  <si>
    <t xml:space="preserve">promocji zatrudnienia i aktywizacji osób pozostających bez pracy i zagrożonych zwolnieniem z pracy </t>
  </si>
  <si>
    <t>poradnictwa prawnego</t>
  </si>
  <si>
    <t>działania na rzecz osób niepełnosprawnych</t>
  </si>
  <si>
    <t>reintegracji społecznej i zawodowej osób wykluczonych społecznie</t>
  </si>
  <si>
    <t>działalności wspomagającej rozwój wspólnot i społeczności lokalnych</t>
  </si>
  <si>
    <t>Stypendia dla uczniów</t>
  </si>
  <si>
    <t xml:space="preserve">Ogłoszenia prasowe związane z pomocą społeczną </t>
  </si>
  <si>
    <r>
      <t>Dom Pomocy Społecznej dla Kombatantów</t>
    </r>
    <r>
      <rPr>
        <i/>
        <sz val="10"/>
        <rFont val="Arial CE"/>
        <family val="2"/>
      </rPr>
      <t xml:space="preserve"> - wydatki na realizację bieżących zadań własnych powiatu</t>
    </r>
  </si>
  <si>
    <r>
      <t>Dom Pomocy Społecznej w Opolu, ul.Szpitalna 17</t>
    </r>
    <r>
      <rPr>
        <i/>
        <sz val="10"/>
        <rFont val="Arial CE"/>
        <family val="2"/>
      </rPr>
      <t xml:space="preserve"> - wydatki na realizację bieżących zadań własnych powiatu</t>
    </r>
  </si>
  <si>
    <r>
      <t>Środowiskowy Dom Samopomocy w Opolu przy ul.Stoińskiego 8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</si>
  <si>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</si>
  <si>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t xml:space="preserve">SZKOLNICTWO WYŻSZE </t>
  </si>
  <si>
    <t>Pomoc materialna dla studentów</t>
  </si>
  <si>
    <t xml:space="preserve">Realizacja projektu „Wspieranie rozwoju edukacyjnego młodzieży wiejskiej poprzez programy stypendialne” </t>
  </si>
  <si>
    <t xml:space="preserve">Realizacja projektu „Wspieranie rozwoju edukacyjnego studentów poprzez programy stypendialne” </t>
  </si>
  <si>
    <t>Rozbudowa amfiteatru 1000-lecia z przeznaczeniem na Narodowe Centrum Polskiej Piosenki w Opolu</t>
  </si>
  <si>
    <t>Realizacja programu edukacyjnego dla dzieci w wieku przedszkolnym "Biały ząbek"</t>
  </si>
  <si>
    <t>Realizacja programu zapobiegania otyłości wśród  dzieci "ABC zdrowego żywienia"</t>
  </si>
  <si>
    <t>Dofinansowanie pracodawcom kosztów kształcenia młodocianych pracowników</t>
  </si>
  <si>
    <t>Realizacja programu samobadania piersi  "Badaj swoje piersi"</t>
  </si>
  <si>
    <t>Remonty konserwatorskie obiektów zabytkowych</t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</si>
  <si>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</si>
  <si>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t xml:space="preserve">Kontrakt nr 2: Budowa sieci kanalizacyjnej w miejscowościach: Chrząstowice, Dębska Kuźnia, Przywory, Kąty Opolskie oraz w dzielnicy Opola: Grotowice; Kolektora ściekowego "K" w Opolu; ujęć wodnych i zbiorników retencyjnych na Stacji Uzdatniania Wody Grotowice </t>
  </si>
  <si>
    <t>Budowa obwodnicy północnej dla miasta Opola, w tym: odcinek od ul.Częstochowskiej do ul. Strzeleckiej</t>
  </si>
  <si>
    <t>Budowa węzła komunikacyjnego - ulica Niemodlińska w Opolu</t>
  </si>
  <si>
    <t>Przebudowa wiaduktu i układu komunikacyjnego oraz remont wiaduktu żelbetowego w ciągu ul.Reymonta</t>
  </si>
  <si>
    <t>Budowa Optycznej Sieci Teleinformatycznej Opola (OSTO)</t>
  </si>
  <si>
    <t>Zakłady gospodarki mieszkaniowej</t>
  </si>
  <si>
    <t>Kontynuacja budowy budynku mieszkalnego wielorodzinnego z przeznaczeniem na lokale socjalne wraz z miejscami postojowymi i drogą wewnętrzną przy ul. Srebrnej w Opolu</t>
  </si>
  <si>
    <t xml:space="preserve">PSP Nr 21 - termomodernizacja obiektu </t>
  </si>
  <si>
    <t>PG Nr 2 - termomodernizacja obiektu</t>
  </si>
  <si>
    <t>Uzbrojenie terenów w rejonie ulicy Lwowskiej</t>
  </si>
  <si>
    <t>Budowa separatorów na wylotach kanalizacji deszczowej</t>
  </si>
  <si>
    <t>Budowa ekranów akustycznych przy Obwodnicy Północnej - od ul.Gminnej</t>
  </si>
  <si>
    <t>Przebudowa jezdni ul.Partyzanckiej i Kurpiowskiej wraz z budową kanalizacji deszczowej związane z realizacją Programu Fundusz Spójności/ISPA</t>
  </si>
  <si>
    <t>Przebudowa ul.Wyczółkowskiego i ul.Chełmońskiego - etap I</t>
  </si>
  <si>
    <t>Przebudowa ul.Rzeszowskiej</t>
  </si>
  <si>
    <t>Budowa ulic: Wileńskiej, Grodzieńskiej, Stryjskiej wraz z budową kanalizacji deszczowej</t>
  </si>
  <si>
    <t>Budowa ścieżki rowerowej na ul.Luboszyckiej - odc. od ul.Chabrów do ronda</t>
  </si>
  <si>
    <t>Przebudowa ul.Sempołowskiej</t>
  </si>
  <si>
    <t>Budowa kanalizacji deszczowej wraz z odbudową dróg nieutwardzonych w dzielnicach Gosławice, Nowa Wieś Królewska związana z realizacją Programu Fundusz Spójności/ISPA</t>
  </si>
  <si>
    <t>Zakup zintegrowanego systemu zarządzania miastem i wdrożenie modułów finansowych</t>
  </si>
  <si>
    <t>Wykonanie instalacji elektrycznej i komputerowej w budynku ratusza</t>
  </si>
  <si>
    <t>Wykonanie projektu windy w biurowcu przy Pl.Wolności</t>
  </si>
  <si>
    <t xml:space="preserve">Zakup kamer do monitorowania miasta </t>
  </si>
  <si>
    <t>PSP Nr 20 - termomodernizacja obiektu</t>
  </si>
  <si>
    <t>Zespół Szkół Ogólnokształcących - hala namiotowa</t>
  </si>
  <si>
    <t>Modernizacja infrastruktury technicznej - kuchni Domu Pomocy Społecznej dla Kombatantów w Opolu</t>
  </si>
  <si>
    <t>Adaptacja pomieszczeń przy ul. Armii Krajowej w Opolu na nową siedzibę Miejskiego Ośrodka Pomocy Rodzinie</t>
  </si>
  <si>
    <t>Modernizacja Szkolnego Ośrodka Sportowo - Wypoczynkowego w Zieleńcu - aktualizacja dokumentacji technicznej</t>
  </si>
  <si>
    <t xml:space="preserve">Szkolny Ośrodek Sportowo - Wypoczynkowy w Zieleńcu - wykonanie pokrycia dachowego </t>
  </si>
  <si>
    <t xml:space="preserve">Kontynuacja przebudowy dolnego tarasu Placu Wolności </t>
  </si>
  <si>
    <t>Przebudowa oświetlenia miasta Opola - inwentaryzacja istniejącego oświetlenia i koncepcja modernizacji</t>
  </si>
  <si>
    <t>Przebudowa oświetlenia na ul.Strzeleckiej od wiaduktu kolejowego w rejonie ul.Batorego do ul.Doroszewskiego</t>
  </si>
  <si>
    <t>Fundusz Spójności/ISPA - utrzymanie biura PIU - zakupy inwestycyjne sprzętu</t>
  </si>
  <si>
    <t>Środki na przejmowanie sieci wodociągowej i kanalizacji sanitarnej na podstawie art.30 ustawy o zbiorowym zaopatrzeniu w wodę i zbiorowym odprowadzaniu ścieków</t>
  </si>
  <si>
    <t>Budowa kanalizacji deszczowej w ul.Robotniczej</t>
  </si>
  <si>
    <t>Rozbudowa urządzeń kanalizacji deszczowej</t>
  </si>
  <si>
    <t xml:space="preserve">Zakrycie otwartego zbiornika p.poż. przy ul.Wiejskiej w Opolu wraz z przebudową kanału deszczowego odprowadzającego wody drenażowe z tego zbiornika </t>
  </si>
  <si>
    <t>Miejska Biblioteka Publiczna - zakup sprzętu komputerowego wraz z oprogramowaniem</t>
  </si>
  <si>
    <t>Przebudowa przepustu na ul. Partyzanckiej</t>
  </si>
  <si>
    <t xml:space="preserve">Remont dachu strażnicy OSP Szczepanowice wraz z kominem </t>
  </si>
  <si>
    <t>PSP Nr 2 - wydzielenie klatki schodowej p.poż.</t>
  </si>
  <si>
    <t>PSP Nr 29 - remont dachu</t>
  </si>
  <si>
    <t>Zespół Szkół im. Prymasa Tysiąclecia - remont dachu i elewacji</t>
  </si>
  <si>
    <t>Pogotowie Opiekuńcze - remont łazienek</t>
  </si>
  <si>
    <t xml:space="preserve">Powiatowy Urząd Pracy - remont dachu </t>
  </si>
  <si>
    <t>Remont kanalizacji deszczowej</t>
  </si>
  <si>
    <t xml:space="preserve">Remonty i bieżące utrzymanie dróg </t>
  </si>
  <si>
    <t>Wydatki bieżące, w tym:</t>
  </si>
  <si>
    <t>Budowa parkingu na Wyspie Bolko wraz z przebudową dróg dojazdowych</t>
  </si>
  <si>
    <t>Przebudowa nawierzchni jezdni ulic: Broniewskiego i Kwiatkowskiego</t>
  </si>
  <si>
    <t>§</t>
  </si>
  <si>
    <t>Plan na 2006 r.  Gmina</t>
  </si>
  <si>
    <t>Plan na 2006 r. Powiat</t>
  </si>
  <si>
    <r>
      <t xml:space="preserve">Plan na 2006 r. Miasto            </t>
    </r>
    <r>
      <rPr>
        <sz val="10"/>
        <rFont val="Arial CE"/>
        <family val="2"/>
      </rPr>
      <t xml:space="preserve">    (4+5)</t>
    </r>
  </si>
  <si>
    <t>0690</t>
  </si>
  <si>
    <t>Wpływy z różnych opłat</t>
  </si>
  <si>
    <t>Środki na dofinansowanie własnych inwestycji gmin (związków gmin), powiatów (związków powiatów), samorządów województw, pozyskane z innych źródeł</t>
  </si>
  <si>
    <t>GOSPODARKA MIESZKANIOWA</t>
  </si>
  <si>
    <t>0470</t>
  </si>
  <si>
    <t xml:space="preserve">Wpływy z opłat za zarząd, użytkowanie i użytkowanie wieczyste nieruchomości 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</si>
  <si>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</si>
  <si>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</si>
  <si>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</si>
  <si>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 xml:space="preserve">Wpływy z tytułu przekształcenia prawa użytkowania wieczystego przysługującego osobom fizycznym w prawo własności </t>
  </si>
  <si>
    <t>0870</t>
  </si>
  <si>
    <t>Wpływy ze sprzedaży składników majątkowych</t>
  </si>
  <si>
    <t>0920</t>
  </si>
  <si>
    <t xml:space="preserve">Pozostałe odsetki </t>
  </si>
  <si>
    <t>0970</t>
  </si>
  <si>
    <t>Wpływy z różnych dochodów</t>
  </si>
  <si>
    <t>Dotacje celowe otrzymane z budżetu państwa na zadania bieżące z zakresu administracji rządowej oraz inne zadania zlecone ustawami realizowane przez powiat</t>
  </si>
  <si>
    <t>Dochody jednostek samorządu terytorialnego związane z realizacją zadań z zakresu administracji rządowej oraz innych zadań zleconych ustawami</t>
  </si>
  <si>
    <t>0830</t>
  </si>
  <si>
    <t>Wpływy z usług</t>
  </si>
  <si>
    <t>Dotacje celowe otrzymane z budżetu państwa na zadania bieżące realizowane przez gminę na podstawie porozumień z organami administracji rządowej</t>
  </si>
  <si>
    <t>ADMINISTRACJA PUBLICZNA</t>
  </si>
  <si>
    <t>0420</t>
  </si>
  <si>
    <t>Wpływy z opłaty komunikacyjnej</t>
  </si>
  <si>
    <t>Dotacje celowe otrzymane z budżetu państwa na realizację zadań bieżących z zakresu administracji rządowej oraz innych zadań zleconych gminie (związkom gmin) ustawami</t>
  </si>
  <si>
    <t>Dotacje celowe otrzymane z budżetu państwa na zadania bieżące realizowane przez powiat na podstawie porozumień z organami administracji rządowej</t>
  </si>
  <si>
    <t>0570</t>
  </si>
  <si>
    <t>Grzywny, mandaty i inne kary pieniężne od ludności</t>
  </si>
  <si>
    <t>0010</t>
  </si>
  <si>
    <t>Podatek dochodowy od osób fizycznych</t>
  </si>
  <si>
    <t>0020</t>
  </si>
  <si>
    <t>Podatek dochodowy od osób prawnych</t>
  </si>
  <si>
    <t>0310</t>
  </si>
  <si>
    <t xml:space="preserve">Podatek od nieruchomości 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</si>
  <si>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</si>
  <si>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</si>
  <si>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</si>
  <si>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</si>
  <si>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</si>
  <si>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</si>
  <si>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</si>
  <si>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</si>
  <si>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</si>
  <si>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</si>
  <si>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0370</t>
  </si>
  <si>
    <t>Podatek od posiadania psów</t>
  </si>
  <si>
    <t>0410</t>
  </si>
  <si>
    <t>Wpływy z opłaty skarbowej</t>
  </si>
  <si>
    <t>0430</t>
  </si>
  <si>
    <t>Wpływy z opłaty targowej</t>
  </si>
  <si>
    <t>0450</t>
  </si>
  <si>
    <t>Wpływy z opłaty administracyjnej za czynności urzędowe</t>
  </si>
  <si>
    <t>0460</t>
  </si>
  <si>
    <t>Wpływy z opłaty eksploatacyjnej</t>
  </si>
  <si>
    <t>0500</t>
  </si>
  <si>
    <t>Podatek od czynności cywilnoprawnych</t>
  </si>
  <si>
    <t>0910</t>
  </si>
  <si>
    <t>Odsetki od nieterminowych wpłat z tytułu podatków i opłat</t>
  </si>
  <si>
    <t>Pozostałe odsetki</t>
  </si>
  <si>
    <t>Subwencje ogólne z budżetu państwa</t>
  </si>
  <si>
    <t>OŚWIATA I WYCHOWANIE</t>
  </si>
  <si>
    <t>Dotacje celowe otrzymane z gminy na zadania bieżące realizowane na podstawie porozumień (umów) między jednostkami samorządu terytorialnego</t>
  </si>
  <si>
    <t>SZKOLNICTWO WYŻSZE</t>
  </si>
  <si>
    <t>Dotacja celowa otrzymana przez jednostkę samorządu terytorialnego od innej jednostki samorządu terytorialnego będącej instytucją wdrażającą na zadania bieżące realizowane na podstawie porozumień (umów)</t>
  </si>
  <si>
    <t>0480</t>
  </si>
  <si>
    <t>Wpływy z opłat za zezwolenia na sprzedaż alkoholu</t>
  </si>
  <si>
    <t xml:space="preserve">POMOC SPOŁECZNA </t>
  </si>
  <si>
    <t>Dotacje celowe otrzymane z budżetu państwa na realizację własnych zadań bieżących gmin (związków gmin)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</si>
  <si>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</si>
  <si>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</si>
  <si>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0400</t>
  </si>
  <si>
    <t>Wpływy z opłaty produktowej</t>
  </si>
  <si>
    <t>0580</t>
  </si>
  <si>
    <t>Grzywny i inne kary pieniężne od osób prawnych i innych jednostek organizacyjnych</t>
  </si>
  <si>
    <t>Dotacje celowe otrzymane z gminy na inwestycje i zakupy inwestycyjne realizowane na podstawie porozumień (umów) między jednostkami samorządu terytorialnego</t>
  </si>
  <si>
    <t>KULTURA I OCHRONA DZIEDZICTWA NARODOWEGO</t>
  </si>
  <si>
    <t xml:space="preserve">   </t>
  </si>
  <si>
    <t>Dotacje otrzymane z funduszy celowych na finansowanie lub dofinansowanie kosztów realizacji inwestycji i zakupów inwestycyjnych jednostek sektora finansów publicznych</t>
  </si>
  <si>
    <t xml:space="preserve">KULTURA FIZYCZNA I SPORT </t>
  </si>
  <si>
    <t>OGÓŁEM DOCHODY</t>
  </si>
  <si>
    <t>PRZYCHODY</t>
  </si>
  <si>
    <t xml:space="preserve">Przychody z zaciągniętych pożyczek na finansowanie zadań realizowanych z udziałem środków pochodzących z budżetu Unii Europejskiej </t>
  </si>
  <si>
    <t>Przychody ze sprzedaży innych papierów wartościowych</t>
  </si>
  <si>
    <t xml:space="preserve">Przychody z zaciągniętych pożyczek i kredytów na rynku krajowym </t>
  </si>
  <si>
    <t>Przychody z tytułu innych rozliczeń krajowych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</si>
</sst>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17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Alignment="1">
      <alignment/>
    </xf>
    <xf numFmtId="1" fontId="8" fillId="0" borderId="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 quotePrefix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1" fillId="2" borderId="13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3" fontId="11" fillId="2" borderId="1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/>
    </xf>
    <xf numFmtId="3" fontId="14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171" fontId="0" fillId="0" borderId="1" xfId="57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8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71" fontId="0" fillId="0" borderId="1" xfId="57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</cellXfs>
  <cellStyles count="51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Followed Hyperlink" xfId="62"/>
    <cellStyle name="Percent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HOME\Planowan\xls\2000%20ROK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421"/>
  <sheetViews>
    <sheetView tabSelected="1" workbookViewId="0" topLeftCell="A82">
      <selection activeCell="C90" sqref="C90"/>
    </sheetView>
  </sheetViews>
  <sheetFormatPr defaultColWidth="9.00390625" defaultRowHeight="12.75"/>
  <cols>
    <col min="1" max="1" width="6.625" style="4" customWidth="1"/>
    <col min="2" max="2" width="9.125" style="4" customWidth="1"/>
    <col min="3" max="3" width="61.625" style="4" customWidth="1"/>
    <col min="4" max="6" width="17.75390625" style="4" customWidth="1"/>
    <col min="7" max="7" width="12.00390625" style="4" bestFit="1" customWidth="1"/>
    <col min="8" max="8" width="11.125" style="4" bestFit="1" customWidth="1"/>
    <col min="9" max="16384" width="9.125" style="4" customWidth="1"/>
  </cols>
  <sheetData>
    <row r="1" spans="1:6" s="6" customFormat="1" ht="50.25" customHeight="1">
      <c r="A1" s="64" t="s">
        <v>271</v>
      </c>
      <c r="B1" s="64" t="s">
        <v>458</v>
      </c>
      <c r="C1" s="64" t="s">
        <v>272</v>
      </c>
      <c r="D1" s="64" t="s">
        <v>459</v>
      </c>
      <c r="E1" s="64" t="s">
        <v>460</v>
      </c>
      <c r="F1" s="64" t="s">
        <v>461</v>
      </c>
    </row>
    <row r="2" spans="1:6" s="2" customFormat="1" ht="11.25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</row>
    <row r="3" spans="1:9" s="6" customFormat="1" ht="21.75" customHeight="1">
      <c r="A3" s="14">
        <v>600</v>
      </c>
      <c r="B3" s="9"/>
      <c r="C3" s="10" t="s">
        <v>277</v>
      </c>
      <c r="D3" s="10">
        <f>SUM(D4:D5)</f>
        <v>904000</v>
      </c>
      <c r="E3" s="10">
        <f>SUM(E4:E5)</f>
        <v>26618104</v>
      </c>
      <c r="F3" s="10">
        <f aca="true" t="shared" si="0" ref="F3:F34">D3+E3</f>
        <v>27522104</v>
      </c>
      <c r="H3" s="78"/>
      <c r="I3" s="78"/>
    </row>
    <row r="4" spans="1:9" ht="12.75">
      <c r="A4" s="79"/>
      <c r="B4" s="80" t="s">
        <v>462</v>
      </c>
      <c r="C4" s="81" t="s">
        <v>463</v>
      </c>
      <c r="D4" s="82">
        <v>304000</v>
      </c>
      <c r="E4" s="82"/>
      <c r="F4" s="83">
        <f t="shared" si="0"/>
        <v>304000</v>
      </c>
      <c r="H4" s="78"/>
      <c r="I4" s="78"/>
    </row>
    <row r="5" spans="1:9" ht="38.25">
      <c r="A5" s="79"/>
      <c r="B5" s="80">
        <v>6298</v>
      </c>
      <c r="C5" s="81" t="s">
        <v>464</v>
      </c>
      <c r="D5" s="82">
        <v>600000</v>
      </c>
      <c r="E5" s="82">
        <v>26618104</v>
      </c>
      <c r="F5" s="83">
        <f t="shared" si="0"/>
        <v>27218104</v>
      </c>
      <c r="H5" s="78"/>
      <c r="I5" s="78"/>
    </row>
    <row r="6" spans="1:9" s="6" customFormat="1" ht="21.75" customHeight="1">
      <c r="A6" s="9">
        <v>700</v>
      </c>
      <c r="B6" s="9"/>
      <c r="C6" s="10" t="s">
        <v>465</v>
      </c>
      <c r="D6" s="10">
        <f>SUM(D7:D14)</f>
        <v>36042000</v>
      </c>
      <c r="E6" s="10">
        <f>SUM(E7:E14)</f>
        <v>802000</v>
      </c>
      <c r="F6" s="10">
        <f t="shared" si="0"/>
        <v>36844000</v>
      </c>
      <c r="H6" s="78"/>
      <c r="I6" s="78"/>
    </row>
    <row r="7" spans="1:9" s="85" customFormat="1" ht="25.5">
      <c r="A7" s="24"/>
      <c r="B7" s="84" t="s">
        <v>466</v>
      </c>
      <c r="C7" s="81" t="s">
        <v>467</v>
      </c>
      <c r="D7" s="83">
        <v>20360000</v>
      </c>
      <c r="E7" s="83"/>
      <c r="F7" s="83">
        <f t="shared" si="0"/>
        <v>20360000</v>
      </c>
      <c r="H7" s="78"/>
      <c r="I7" s="78"/>
    </row>
    <row r="8" spans="1:9" ht="51">
      <c r="A8" s="79"/>
      <c r="B8" s="84" t="s">
        <v>468</v>
      </c>
      <c r="C8" s="81" t="s">
        <v>469</v>
      </c>
      <c r="D8" s="82">
        <v>1000000</v>
      </c>
      <c r="E8" s="82"/>
      <c r="F8" s="83">
        <f t="shared" si="0"/>
        <v>1000000</v>
      </c>
      <c r="H8" s="78"/>
      <c r="I8" s="78"/>
    </row>
    <row r="9" spans="1:9" ht="25.5">
      <c r="A9" s="79"/>
      <c r="B9" s="84" t="s">
        <v>470</v>
      </c>
      <c r="C9" s="81" t="s">
        <v>471</v>
      </c>
      <c r="D9" s="82">
        <v>50000</v>
      </c>
      <c r="E9" s="86"/>
      <c r="F9" s="83">
        <f t="shared" si="0"/>
        <v>50000</v>
      </c>
      <c r="H9" s="78"/>
      <c r="I9" s="78"/>
    </row>
    <row r="10" spans="1:9" s="6" customFormat="1" ht="12.75">
      <c r="A10" s="87"/>
      <c r="B10" s="84" t="s">
        <v>472</v>
      </c>
      <c r="C10" s="81" t="s">
        <v>473</v>
      </c>
      <c r="D10" s="82">
        <v>13500000</v>
      </c>
      <c r="E10" s="86"/>
      <c r="F10" s="83">
        <f t="shared" si="0"/>
        <v>13500000</v>
      </c>
      <c r="G10" s="88"/>
      <c r="H10" s="78"/>
      <c r="I10" s="78"/>
    </row>
    <row r="11" spans="1:9" s="6" customFormat="1" ht="12.75">
      <c r="A11" s="87"/>
      <c r="B11" s="84" t="s">
        <v>474</v>
      </c>
      <c r="C11" s="81" t="s">
        <v>475</v>
      </c>
      <c r="D11" s="82">
        <v>200000</v>
      </c>
      <c r="E11" s="82"/>
      <c r="F11" s="83">
        <f t="shared" si="0"/>
        <v>200000</v>
      </c>
      <c r="G11" s="88"/>
      <c r="H11" s="78"/>
      <c r="I11" s="78"/>
    </row>
    <row r="12" spans="1:9" s="6" customFormat="1" ht="12.75">
      <c r="A12" s="87"/>
      <c r="B12" s="84" t="s">
        <v>476</v>
      </c>
      <c r="C12" s="81" t="s">
        <v>477</v>
      </c>
      <c r="D12" s="82">
        <v>932000</v>
      </c>
      <c r="E12" s="82"/>
      <c r="F12" s="83">
        <f t="shared" si="0"/>
        <v>932000</v>
      </c>
      <c r="G12" s="88"/>
      <c r="H12" s="78"/>
      <c r="I12" s="78"/>
    </row>
    <row r="13" spans="1:9" s="6" customFormat="1" ht="38.25">
      <c r="A13" s="87"/>
      <c r="B13" s="79">
        <v>2110</v>
      </c>
      <c r="C13" s="81" t="s">
        <v>478</v>
      </c>
      <c r="D13" s="82"/>
      <c r="E13" s="82">
        <v>72000</v>
      </c>
      <c r="F13" s="83">
        <f t="shared" si="0"/>
        <v>72000</v>
      </c>
      <c r="G13" s="88"/>
      <c r="H13" s="78"/>
      <c r="I13" s="78"/>
    </row>
    <row r="14" spans="1:9" s="6" customFormat="1" ht="38.25">
      <c r="A14" s="87"/>
      <c r="B14" s="79">
        <v>2360</v>
      </c>
      <c r="C14" s="81" t="s">
        <v>479</v>
      </c>
      <c r="D14" s="82"/>
      <c r="E14" s="82">
        <v>730000</v>
      </c>
      <c r="F14" s="83">
        <f t="shared" si="0"/>
        <v>730000</v>
      </c>
      <c r="G14" s="88"/>
      <c r="H14" s="78"/>
      <c r="I14" s="78"/>
    </row>
    <row r="15" spans="1:9" s="6" customFormat="1" ht="21.75" customHeight="1">
      <c r="A15" s="9">
        <v>710</v>
      </c>
      <c r="B15" s="9"/>
      <c r="C15" s="10" t="s">
        <v>278</v>
      </c>
      <c r="D15" s="10">
        <f>SUM(D16:D17)</f>
        <v>500000</v>
      </c>
      <c r="E15" s="10">
        <f>SUM(E16:E17)</f>
        <v>315000</v>
      </c>
      <c r="F15" s="10">
        <f t="shared" si="0"/>
        <v>815000</v>
      </c>
      <c r="G15" s="88"/>
      <c r="H15" s="78"/>
      <c r="I15" s="78"/>
    </row>
    <row r="16" spans="1:9" s="6" customFormat="1" ht="12.75">
      <c r="A16" s="87"/>
      <c r="B16" s="84" t="s">
        <v>480</v>
      </c>
      <c r="C16" s="81" t="s">
        <v>481</v>
      </c>
      <c r="D16" s="82">
        <v>500000</v>
      </c>
      <c r="E16" s="82"/>
      <c r="F16" s="83">
        <f t="shared" si="0"/>
        <v>500000</v>
      </c>
      <c r="H16" s="78"/>
      <c r="I16" s="78"/>
    </row>
    <row r="17" spans="1:9" ht="38.25">
      <c r="A17" s="79"/>
      <c r="B17" s="79">
        <v>2020</v>
      </c>
      <c r="C17" s="81" t="s">
        <v>482</v>
      </c>
      <c r="D17" s="82"/>
      <c r="E17" s="82">
        <v>315000</v>
      </c>
      <c r="F17" s="83">
        <f t="shared" si="0"/>
        <v>315000</v>
      </c>
      <c r="H17" s="78"/>
      <c r="I17" s="78"/>
    </row>
    <row r="18" spans="1:9" s="6" customFormat="1" ht="21.75" customHeight="1">
      <c r="A18" s="9">
        <v>750</v>
      </c>
      <c r="B18" s="9"/>
      <c r="C18" s="10" t="s">
        <v>483</v>
      </c>
      <c r="D18" s="10">
        <f>SUM(D19:D26)</f>
        <v>1903468</v>
      </c>
      <c r="E18" s="10">
        <f>SUM(E19:E26)</f>
        <v>3136820</v>
      </c>
      <c r="F18" s="10">
        <f t="shared" si="0"/>
        <v>5040288</v>
      </c>
      <c r="H18" s="78"/>
      <c r="I18" s="78"/>
    </row>
    <row r="19" spans="1:9" s="8" customFormat="1" ht="12.75">
      <c r="A19" s="24"/>
      <c r="B19" s="80" t="s">
        <v>484</v>
      </c>
      <c r="C19" s="89" t="s">
        <v>485</v>
      </c>
      <c r="D19" s="83"/>
      <c r="E19" s="83">
        <v>2800000</v>
      </c>
      <c r="F19" s="83">
        <f t="shared" si="0"/>
        <v>2800000</v>
      </c>
      <c r="H19" s="78"/>
      <c r="I19" s="78"/>
    </row>
    <row r="20" spans="1:9" s="8" customFormat="1" ht="12.75">
      <c r="A20" s="24"/>
      <c r="B20" s="80" t="s">
        <v>462</v>
      </c>
      <c r="C20" s="81" t="s">
        <v>463</v>
      </c>
      <c r="D20" s="83">
        <v>600000</v>
      </c>
      <c r="E20" s="83"/>
      <c r="F20" s="83">
        <f t="shared" si="0"/>
        <v>600000</v>
      </c>
      <c r="H20" s="78"/>
      <c r="I20" s="78"/>
    </row>
    <row r="21" spans="1:9" s="8" customFormat="1" ht="12.75">
      <c r="A21" s="24"/>
      <c r="B21" s="80" t="s">
        <v>476</v>
      </c>
      <c r="C21" s="81" t="s">
        <v>477</v>
      </c>
      <c r="D21" s="83">
        <v>250000</v>
      </c>
      <c r="E21" s="83"/>
      <c r="F21" s="83">
        <f t="shared" si="0"/>
        <v>250000</v>
      </c>
      <c r="H21" s="78"/>
      <c r="I21" s="78"/>
    </row>
    <row r="22" spans="1:9" s="6" customFormat="1" ht="38.25">
      <c r="A22" s="87"/>
      <c r="B22" s="79">
        <v>2010</v>
      </c>
      <c r="C22" s="81" t="s">
        <v>486</v>
      </c>
      <c r="D22" s="82">
        <v>635150</v>
      </c>
      <c r="E22" s="82"/>
      <c r="F22" s="83">
        <f t="shared" si="0"/>
        <v>635150</v>
      </c>
      <c r="H22" s="78"/>
      <c r="I22" s="78"/>
    </row>
    <row r="23" spans="1:9" s="6" customFormat="1" ht="38.25">
      <c r="A23" s="87"/>
      <c r="B23" s="79">
        <v>2110</v>
      </c>
      <c r="C23" s="81" t="s">
        <v>478</v>
      </c>
      <c r="D23" s="82"/>
      <c r="E23" s="82">
        <v>316470</v>
      </c>
      <c r="F23" s="83">
        <f t="shared" si="0"/>
        <v>316470</v>
      </c>
      <c r="H23" s="78"/>
      <c r="I23" s="78"/>
    </row>
    <row r="24" spans="1:9" s="6" customFormat="1" ht="38.25">
      <c r="A24" s="87"/>
      <c r="B24" s="79">
        <v>2120</v>
      </c>
      <c r="C24" s="81" t="s">
        <v>487</v>
      </c>
      <c r="D24" s="82"/>
      <c r="E24" s="82">
        <v>19500</v>
      </c>
      <c r="F24" s="83">
        <f t="shared" si="0"/>
        <v>19500</v>
      </c>
      <c r="H24" s="78"/>
      <c r="I24" s="78"/>
    </row>
    <row r="25" spans="1:9" s="6" customFormat="1" ht="38.25">
      <c r="A25" s="87"/>
      <c r="B25" s="79">
        <v>2360</v>
      </c>
      <c r="C25" s="81" t="s">
        <v>479</v>
      </c>
      <c r="D25" s="82">
        <v>19093</v>
      </c>
      <c r="E25" s="82">
        <v>850</v>
      </c>
      <c r="F25" s="83">
        <f t="shared" si="0"/>
        <v>19943</v>
      </c>
      <c r="H25" s="78"/>
      <c r="I25" s="78"/>
    </row>
    <row r="26" spans="1:9" ht="38.25">
      <c r="A26" s="79"/>
      <c r="B26" s="80">
        <v>6298</v>
      </c>
      <c r="C26" s="81" t="s">
        <v>464</v>
      </c>
      <c r="D26" s="82">
        <v>399225</v>
      </c>
      <c r="E26" s="82"/>
      <c r="F26" s="83">
        <f t="shared" si="0"/>
        <v>399225</v>
      </c>
      <c r="H26" s="78"/>
      <c r="I26" s="78"/>
    </row>
    <row r="27" spans="1:9" s="6" customFormat="1" ht="25.5">
      <c r="A27" s="9">
        <v>751</v>
      </c>
      <c r="B27" s="9"/>
      <c r="C27" s="10" t="s">
        <v>222</v>
      </c>
      <c r="D27" s="10">
        <f>D28</f>
        <v>20902</v>
      </c>
      <c r="E27" s="10">
        <f>E28</f>
        <v>0</v>
      </c>
      <c r="F27" s="10">
        <f t="shared" si="0"/>
        <v>20902</v>
      </c>
      <c r="H27" s="78"/>
      <c r="I27" s="78"/>
    </row>
    <row r="28" spans="1:9" s="6" customFormat="1" ht="38.25">
      <c r="A28" s="87"/>
      <c r="B28" s="79">
        <v>2010</v>
      </c>
      <c r="C28" s="81" t="s">
        <v>486</v>
      </c>
      <c r="D28" s="82">
        <v>20902</v>
      </c>
      <c r="E28" s="82"/>
      <c r="F28" s="83">
        <f t="shared" si="0"/>
        <v>20902</v>
      </c>
      <c r="H28" s="78"/>
      <c r="I28" s="78"/>
    </row>
    <row r="29" spans="1:9" s="6" customFormat="1" ht="25.5" customHeight="1">
      <c r="A29" s="9">
        <v>754</v>
      </c>
      <c r="B29" s="90"/>
      <c r="C29" s="10" t="s">
        <v>279</v>
      </c>
      <c r="D29" s="10">
        <f>SUM(D30:D33)</f>
        <v>90000</v>
      </c>
      <c r="E29" s="10">
        <f>SUM(E30:E33)</f>
        <v>8206000</v>
      </c>
      <c r="F29" s="10">
        <f t="shared" si="0"/>
        <v>8296000</v>
      </c>
      <c r="H29" s="78"/>
      <c r="I29" s="78"/>
    </row>
    <row r="30" spans="1:9" s="6" customFormat="1" ht="12.75">
      <c r="A30" s="87"/>
      <c r="B30" s="84" t="s">
        <v>488</v>
      </c>
      <c r="C30" s="81" t="s">
        <v>489</v>
      </c>
      <c r="D30" s="82">
        <v>80000</v>
      </c>
      <c r="E30" s="82"/>
      <c r="F30" s="83">
        <f t="shared" si="0"/>
        <v>80000</v>
      </c>
      <c r="H30" s="78"/>
      <c r="I30" s="78"/>
    </row>
    <row r="31" spans="1:9" s="6" customFormat="1" ht="12.75">
      <c r="A31" s="87"/>
      <c r="B31" s="80" t="s">
        <v>462</v>
      </c>
      <c r="C31" s="81" t="s">
        <v>463</v>
      </c>
      <c r="D31" s="82">
        <v>3000</v>
      </c>
      <c r="E31" s="82"/>
      <c r="F31" s="83">
        <f t="shared" si="0"/>
        <v>3000</v>
      </c>
      <c r="H31" s="78"/>
      <c r="I31" s="78"/>
    </row>
    <row r="32" spans="1:9" s="6" customFormat="1" ht="38.25">
      <c r="A32" s="87"/>
      <c r="B32" s="79">
        <v>2010</v>
      </c>
      <c r="C32" s="81" t="s">
        <v>486</v>
      </c>
      <c r="D32" s="82">
        <v>7000</v>
      </c>
      <c r="E32" s="82"/>
      <c r="F32" s="83">
        <f t="shared" si="0"/>
        <v>7000</v>
      </c>
      <c r="H32" s="78"/>
      <c r="I32" s="78"/>
    </row>
    <row r="33" spans="1:9" s="6" customFormat="1" ht="38.25">
      <c r="A33" s="87"/>
      <c r="B33" s="79">
        <v>2110</v>
      </c>
      <c r="C33" s="81" t="s">
        <v>478</v>
      </c>
      <c r="D33" s="82"/>
      <c r="E33" s="82">
        <v>8206000</v>
      </c>
      <c r="F33" s="83">
        <f t="shared" si="0"/>
        <v>8206000</v>
      </c>
      <c r="H33" s="78"/>
      <c r="I33" s="78"/>
    </row>
    <row r="34" spans="1:9" s="6" customFormat="1" ht="38.25">
      <c r="A34" s="9">
        <v>756</v>
      </c>
      <c r="B34" s="90"/>
      <c r="C34" s="10" t="s">
        <v>38</v>
      </c>
      <c r="D34" s="10">
        <f>SUM(D35:D49)</f>
        <v>157300242</v>
      </c>
      <c r="E34" s="10">
        <f>SUM(E35:E49)</f>
        <v>23984252</v>
      </c>
      <c r="F34" s="10">
        <f t="shared" si="0"/>
        <v>181284494</v>
      </c>
      <c r="H34" s="78"/>
      <c r="I34" s="78"/>
    </row>
    <row r="35" spans="1:9" s="8" customFormat="1" ht="12.75">
      <c r="A35" s="24"/>
      <c r="B35" s="80" t="s">
        <v>490</v>
      </c>
      <c r="C35" s="89" t="s">
        <v>491</v>
      </c>
      <c r="D35" s="83">
        <v>77105742</v>
      </c>
      <c r="E35" s="83">
        <v>21984252</v>
      </c>
      <c r="F35" s="83">
        <f aca="true" t="shared" si="1" ref="F35:F66">D35+E35</f>
        <v>99089994</v>
      </c>
      <c r="G35" s="91"/>
      <c r="H35" s="78"/>
      <c r="I35" s="78"/>
    </row>
    <row r="36" spans="1:9" s="8" customFormat="1" ht="12.75">
      <c r="A36" s="24"/>
      <c r="B36" s="80" t="s">
        <v>492</v>
      </c>
      <c r="C36" s="89" t="s">
        <v>493</v>
      </c>
      <c r="D36" s="83">
        <v>9500000</v>
      </c>
      <c r="E36" s="83">
        <v>2000000</v>
      </c>
      <c r="F36" s="83">
        <f t="shared" si="1"/>
        <v>11500000</v>
      </c>
      <c r="H36" s="78"/>
      <c r="I36" s="78"/>
    </row>
    <row r="37" spans="1:9" s="8" customFormat="1" ht="12.75">
      <c r="A37" s="24"/>
      <c r="B37" s="84" t="s">
        <v>494</v>
      </c>
      <c r="C37" s="81" t="s">
        <v>495</v>
      </c>
      <c r="D37" s="83">
        <v>56000000</v>
      </c>
      <c r="E37" s="83"/>
      <c r="F37" s="83">
        <f t="shared" si="1"/>
        <v>56000000</v>
      </c>
      <c r="H37" s="78"/>
      <c r="I37" s="78"/>
    </row>
    <row r="38" spans="1:9" s="8" customFormat="1" ht="12.75">
      <c r="A38" s="24"/>
      <c r="B38" s="84" t="s">
        <v>496</v>
      </c>
      <c r="C38" s="81" t="s">
        <v>497</v>
      </c>
      <c r="D38" s="83">
        <v>262000</v>
      </c>
      <c r="E38" s="83"/>
      <c r="F38" s="83">
        <f t="shared" si="1"/>
        <v>262000</v>
      </c>
      <c r="H38" s="78"/>
      <c r="I38" s="78"/>
    </row>
    <row r="39" spans="1:9" s="6" customFormat="1" ht="12.75">
      <c r="A39" s="87"/>
      <c r="B39" s="84" t="s">
        <v>498</v>
      </c>
      <c r="C39" s="81" t="s">
        <v>499</v>
      </c>
      <c r="D39" s="82">
        <v>7500</v>
      </c>
      <c r="E39" s="82"/>
      <c r="F39" s="83">
        <f t="shared" si="1"/>
        <v>7500</v>
      </c>
      <c r="H39" s="78"/>
      <c r="I39" s="78"/>
    </row>
    <row r="40" spans="1:9" s="6" customFormat="1" ht="12.75">
      <c r="A40" s="87"/>
      <c r="B40" s="84" t="s">
        <v>500</v>
      </c>
      <c r="C40" s="81" t="s">
        <v>501</v>
      </c>
      <c r="D40" s="82">
        <v>2100000</v>
      </c>
      <c r="E40" s="82"/>
      <c r="F40" s="83">
        <f t="shared" si="1"/>
        <v>2100000</v>
      </c>
      <c r="H40" s="78"/>
      <c r="I40" s="78"/>
    </row>
    <row r="41" spans="1:9" s="6" customFormat="1" ht="25.5">
      <c r="A41" s="87"/>
      <c r="B41" s="84" t="s">
        <v>502</v>
      </c>
      <c r="C41" s="81" t="s">
        <v>503</v>
      </c>
      <c r="D41" s="82">
        <v>320000</v>
      </c>
      <c r="E41" s="82"/>
      <c r="F41" s="83">
        <f t="shared" si="1"/>
        <v>320000</v>
      </c>
      <c r="H41" s="78"/>
      <c r="I41" s="78"/>
    </row>
    <row r="42" spans="1:9" s="6" customFormat="1" ht="12.75">
      <c r="A42" s="87"/>
      <c r="B42" s="84" t="s">
        <v>504</v>
      </c>
      <c r="C42" s="81" t="s">
        <v>505</v>
      </c>
      <c r="D42" s="82">
        <v>1160000</v>
      </c>
      <c r="E42" s="82"/>
      <c r="F42" s="83">
        <f t="shared" si="1"/>
        <v>1160000</v>
      </c>
      <c r="H42" s="78"/>
      <c r="I42" s="78"/>
    </row>
    <row r="43" spans="1:9" s="6" customFormat="1" ht="12.75">
      <c r="A43" s="87"/>
      <c r="B43" s="84" t="s">
        <v>506</v>
      </c>
      <c r="C43" s="81" t="s">
        <v>507</v>
      </c>
      <c r="D43" s="82">
        <v>17000</v>
      </c>
      <c r="E43" s="82"/>
      <c r="F43" s="83">
        <f t="shared" si="1"/>
        <v>17000</v>
      </c>
      <c r="H43" s="78"/>
      <c r="I43" s="78"/>
    </row>
    <row r="44" spans="1:9" s="6" customFormat="1" ht="12.75">
      <c r="A44" s="87"/>
      <c r="B44" s="84" t="s">
        <v>508</v>
      </c>
      <c r="C44" s="81" t="s">
        <v>509</v>
      </c>
      <c r="D44" s="82">
        <v>5000000</v>
      </c>
      <c r="E44" s="82"/>
      <c r="F44" s="83">
        <f t="shared" si="1"/>
        <v>5000000</v>
      </c>
      <c r="H44" s="78"/>
      <c r="I44" s="78"/>
    </row>
    <row r="45" spans="1:9" s="6" customFormat="1" ht="12.75">
      <c r="A45" s="87"/>
      <c r="B45" s="84" t="s">
        <v>510</v>
      </c>
      <c r="C45" s="81" t="s">
        <v>511</v>
      </c>
      <c r="D45" s="82">
        <v>730000</v>
      </c>
      <c r="E45" s="82"/>
      <c r="F45" s="83">
        <f t="shared" si="1"/>
        <v>730000</v>
      </c>
      <c r="H45" s="78"/>
      <c r="I45" s="78"/>
    </row>
    <row r="46" spans="1:9" s="6" customFormat="1" ht="12.75">
      <c r="A46" s="87"/>
      <c r="B46" s="84" t="s">
        <v>512</v>
      </c>
      <c r="C46" s="81" t="s">
        <v>513</v>
      </c>
      <c r="D46" s="82">
        <v>3000</v>
      </c>
      <c r="E46" s="82"/>
      <c r="F46" s="83">
        <f t="shared" si="1"/>
        <v>3000</v>
      </c>
      <c r="H46" s="78"/>
      <c r="I46" s="78"/>
    </row>
    <row r="47" spans="1:9" s="6" customFormat="1" ht="12.75">
      <c r="A47" s="87"/>
      <c r="B47" s="84" t="s">
        <v>514</v>
      </c>
      <c r="C47" s="81" t="s">
        <v>515</v>
      </c>
      <c r="D47" s="82">
        <v>145000</v>
      </c>
      <c r="E47" s="82"/>
      <c r="F47" s="83">
        <f t="shared" si="1"/>
        <v>145000</v>
      </c>
      <c r="H47" s="78"/>
      <c r="I47" s="78"/>
    </row>
    <row r="48" spans="1:9" s="6" customFormat="1" ht="12.75">
      <c r="A48" s="87"/>
      <c r="B48" s="84" t="s">
        <v>516</v>
      </c>
      <c r="C48" s="81" t="s">
        <v>517</v>
      </c>
      <c r="D48" s="82">
        <v>4500000</v>
      </c>
      <c r="E48" s="82"/>
      <c r="F48" s="83">
        <f t="shared" si="1"/>
        <v>4500000</v>
      </c>
      <c r="H48" s="78"/>
      <c r="I48" s="78"/>
    </row>
    <row r="49" spans="1:9" s="6" customFormat="1" ht="12.75">
      <c r="A49" s="87"/>
      <c r="B49" s="84" t="s">
        <v>518</v>
      </c>
      <c r="C49" s="81" t="s">
        <v>519</v>
      </c>
      <c r="D49" s="82">
        <v>450000</v>
      </c>
      <c r="E49" s="82"/>
      <c r="F49" s="83">
        <f t="shared" si="1"/>
        <v>450000</v>
      </c>
      <c r="H49" s="78"/>
      <c r="I49" s="78"/>
    </row>
    <row r="50" spans="1:9" s="6" customFormat="1" ht="21.75" customHeight="1">
      <c r="A50" s="9">
        <v>758</v>
      </c>
      <c r="B50" s="90"/>
      <c r="C50" s="10" t="s">
        <v>280</v>
      </c>
      <c r="D50" s="10">
        <f>SUM(D51:D52)</f>
        <v>37028115</v>
      </c>
      <c r="E50" s="10">
        <f>SUM(E51:E52)</f>
        <v>56820115</v>
      </c>
      <c r="F50" s="10">
        <f t="shared" si="1"/>
        <v>93848230</v>
      </c>
      <c r="H50" s="78"/>
      <c r="I50" s="78"/>
    </row>
    <row r="51" spans="1:9" s="6" customFormat="1" ht="12.75">
      <c r="A51" s="87"/>
      <c r="B51" s="84" t="s">
        <v>474</v>
      </c>
      <c r="C51" s="81" t="s">
        <v>520</v>
      </c>
      <c r="D51" s="82">
        <v>600000</v>
      </c>
      <c r="E51" s="82"/>
      <c r="F51" s="83">
        <f t="shared" si="1"/>
        <v>600000</v>
      </c>
      <c r="H51" s="78"/>
      <c r="I51" s="78"/>
    </row>
    <row r="52" spans="1:9" s="6" customFormat="1" ht="12.75">
      <c r="A52" s="87"/>
      <c r="B52" s="79">
        <v>2920</v>
      </c>
      <c r="C52" s="81" t="s">
        <v>521</v>
      </c>
      <c r="D52" s="82">
        <v>36428115</v>
      </c>
      <c r="E52" s="82">
        <v>56820115</v>
      </c>
      <c r="F52" s="83">
        <f t="shared" si="1"/>
        <v>93248230</v>
      </c>
      <c r="H52" s="78"/>
      <c r="I52" s="78"/>
    </row>
    <row r="53" spans="1:9" s="6" customFormat="1" ht="21.75" customHeight="1">
      <c r="A53" s="9">
        <v>801</v>
      </c>
      <c r="B53" s="90"/>
      <c r="C53" s="10" t="s">
        <v>522</v>
      </c>
      <c r="D53" s="10">
        <f>SUM(D54:D55)</f>
        <v>185500</v>
      </c>
      <c r="E53" s="10">
        <f>SUM(E54:E55)</f>
        <v>789977</v>
      </c>
      <c r="F53" s="10">
        <f t="shared" si="1"/>
        <v>975477</v>
      </c>
      <c r="H53" s="78"/>
      <c r="I53" s="78"/>
    </row>
    <row r="54" spans="1:9" s="6" customFormat="1" ht="38.25">
      <c r="A54" s="87"/>
      <c r="B54" s="79">
        <v>2310</v>
      </c>
      <c r="C54" s="81" t="s">
        <v>523</v>
      </c>
      <c r="D54" s="82">
        <v>185500</v>
      </c>
      <c r="E54" s="82"/>
      <c r="F54" s="83">
        <f t="shared" si="1"/>
        <v>185500</v>
      </c>
      <c r="H54" s="78"/>
      <c r="I54" s="78"/>
    </row>
    <row r="55" spans="1:9" ht="38.25">
      <c r="A55" s="79"/>
      <c r="B55" s="80">
        <v>6298</v>
      </c>
      <c r="C55" s="81" t="s">
        <v>464</v>
      </c>
      <c r="D55" s="82"/>
      <c r="E55" s="82">
        <v>789977</v>
      </c>
      <c r="F55" s="83">
        <f t="shared" si="1"/>
        <v>789977</v>
      </c>
      <c r="H55" s="78"/>
      <c r="I55" s="78"/>
    </row>
    <row r="56" spans="1:9" s="6" customFormat="1" ht="21.75" customHeight="1">
      <c r="A56" s="9">
        <v>803</v>
      </c>
      <c r="B56" s="90"/>
      <c r="C56" s="10" t="s">
        <v>524</v>
      </c>
      <c r="D56" s="10">
        <f>SUM(D57:D58)</f>
        <v>36441</v>
      </c>
      <c r="E56" s="10">
        <f>SUM(E57:E58)</f>
        <v>0</v>
      </c>
      <c r="F56" s="10">
        <f t="shared" si="1"/>
        <v>36441</v>
      </c>
      <c r="H56" s="78"/>
      <c r="I56" s="78"/>
    </row>
    <row r="57" spans="1:9" s="6" customFormat="1" ht="51">
      <c r="A57" s="87"/>
      <c r="B57" s="84">
        <v>2888</v>
      </c>
      <c r="C57" s="81" t="s">
        <v>525</v>
      </c>
      <c r="D57" s="82">
        <v>27331</v>
      </c>
      <c r="E57" s="82"/>
      <c r="F57" s="83">
        <f t="shared" si="1"/>
        <v>27331</v>
      </c>
      <c r="H57" s="78"/>
      <c r="I57" s="78"/>
    </row>
    <row r="58" spans="1:9" s="6" customFormat="1" ht="51">
      <c r="A58" s="87"/>
      <c r="B58" s="84">
        <v>2889</v>
      </c>
      <c r="C58" s="81" t="s">
        <v>525</v>
      </c>
      <c r="D58" s="82">
        <v>9110</v>
      </c>
      <c r="E58" s="82"/>
      <c r="F58" s="83">
        <f t="shared" si="1"/>
        <v>9110</v>
      </c>
      <c r="H58" s="78"/>
      <c r="I58" s="78"/>
    </row>
    <row r="59" spans="1:9" s="6" customFormat="1" ht="21.75" customHeight="1">
      <c r="A59" s="9">
        <v>851</v>
      </c>
      <c r="B59" s="90"/>
      <c r="C59" s="10" t="s">
        <v>281</v>
      </c>
      <c r="D59" s="10">
        <f>SUM(D60:D61)</f>
        <v>2500000</v>
      </c>
      <c r="E59" s="10">
        <f>SUM(E60:E61)</f>
        <v>3065000</v>
      </c>
      <c r="F59" s="10">
        <f t="shared" si="1"/>
        <v>5565000</v>
      </c>
      <c r="H59" s="78"/>
      <c r="I59" s="78"/>
    </row>
    <row r="60" spans="1:9" s="6" customFormat="1" ht="12.75">
      <c r="A60" s="87"/>
      <c r="B60" s="84" t="s">
        <v>526</v>
      </c>
      <c r="C60" s="81" t="s">
        <v>527</v>
      </c>
      <c r="D60" s="82">
        <v>2500000</v>
      </c>
      <c r="E60" s="82"/>
      <c r="F60" s="83">
        <f t="shared" si="1"/>
        <v>2500000</v>
      </c>
      <c r="H60" s="78"/>
      <c r="I60" s="78"/>
    </row>
    <row r="61" spans="1:9" s="6" customFormat="1" ht="38.25">
      <c r="A61" s="87"/>
      <c r="B61" s="79">
        <v>2110</v>
      </c>
      <c r="C61" s="81" t="s">
        <v>478</v>
      </c>
      <c r="D61" s="82"/>
      <c r="E61" s="82">
        <v>3065000</v>
      </c>
      <c r="F61" s="83">
        <f t="shared" si="1"/>
        <v>3065000</v>
      </c>
      <c r="H61" s="78"/>
      <c r="I61" s="78"/>
    </row>
    <row r="62" spans="1:9" s="6" customFormat="1" ht="21.75" customHeight="1">
      <c r="A62" s="9">
        <v>852</v>
      </c>
      <c r="B62" s="90"/>
      <c r="C62" s="10" t="s">
        <v>528</v>
      </c>
      <c r="D62" s="10">
        <f>SUM(D63:D68)</f>
        <v>29637300</v>
      </c>
      <c r="E62" s="10">
        <f>SUM(E63:E68)</f>
        <v>3620000</v>
      </c>
      <c r="F62" s="10">
        <f t="shared" si="1"/>
        <v>33257300</v>
      </c>
      <c r="H62" s="78"/>
      <c r="I62" s="78"/>
    </row>
    <row r="63" spans="1:9" ht="12.75">
      <c r="A63" s="79"/>
      <c r="B63" s="80" t="s">
        <v>480</v>
      </c>
      <c r="C63" s="81" t="s">
        <v>481</v>
      </c>
      <c r="D63" s="82">
        <v>305300</v>
      </c>
      <c r="E63" s="82">
        <v>1300000</v>
      </c>
      <c r="F63" s="83">
        <f t="shared" si="1"/>
        <v>1605300</v>
      </c>
      <c r="H63" s="78"/>
      <c r="I63" s="78"/>
    </row>
    <row r="64" spans="1:9" ht="12.75">
      <c r="A64" s="79"/>
      <c r="B64" s="80" t="s">
        <v>476</v>
      </c>
      <c r="C64" s="81" t="s">
        <v>477</v>
      </c>
      <c r="D64" s="82">
        <v>295000</v>
      </c>
      <c r="E64" s="82"/>
      <c r="F64" s="83">
        <f t="shared" si="1"/>
        <v>295000</v>
      </c>
      <c r="H64" s="78"/>
      <c r="I64" s="78"/>
    </row>
    <row r="65" spans="1:9" ht="38.25">
      <c r="A65" s="79"/>
      <c r="B65" s="79">
        <v>2010</v>
      </c>
      <c r="C65" s="81" t="s">
        <v>486</v>
      </c>
      <c r="D65" s="82">
        <v>26426000</v>
      </c>
      <c r="E65" s="82"/>
      <c r="F65" s="83">
        <f t="shared" si="1"/>
        <v>26426000</v>
      </c>
      <c r="H65" s="78"/>
      <c r="I65" s="78"/>
    </row>
    <row r="66" spans="1:9" ht="25.5">
      <c r="A66" s="79"/>
      <c r="B66" s="79">
        <v>2030</v>
      </c>
      <c r="C66" s="81" t="s">
        <v>529</v>
      </c>
      <c r="D66" s="82">
        <v>2611000</v>
      </c>
      <c r="E66" s="82"/>
      <c r="F66" s="83">
        <f t="shared" si="1"/>
        <v>2611000</v>
      </c>
      <c r="H66" s="78"/>
      <c r="I66" s="78"/>
    </row>
    <row r="67" spans="1:9" ht="25.5">
      <c r="A67" s="79"/>
      <c r="B67" s="79">
        <v>2130</v>
      </c>
      <c r="C67" s="81" t="s">
        <v>530</v>
      </c>
      <c r="D67" s="82"/>
      <c r="E67" s="82">
        <v>2071000</v>
      </c>
      <c r="F67" s="83">
        <f aca="true" t="shared" si="2" ref="F67:F98">D67+E67</f>
        <v>2071000</v>
      </c>
      <c r="H67" s="78"/>
      <c r="I67" s="78"/>
    </row>
    <row r="68" spans="1:9" s="6" customFormat="1" ht="38.25">
      <c r="A68" s="87"/>
      <c r="B68" s="79">
        <v>2320</v>
      </c>
      <c r="C68" s="81" t="s">
        <v>531</v>
      </c>
      <c r="D68" s="82"/>
      <c r="E68" s="82">
        <v>249000</v>
      </c>
      <c r="F68" s="83">
        <f t="shared" si="2"/>
        <v>249000</v>
      </c>
      <c r="H68" s="78"/>
      <c r="I68" s="78"/>
    </row>
    <row r="69" spans="1:9" s="6" customFormat="1" ht="21.75" customHeight="1">
      <c r="A69" s="9">
        <v>853</v>
      </c>
      <c r="B69" s="90"/>
      <c r="C69" s="10" t="s">
        <v>5</v>
      </c>
      <c r="D69" s="10">
        <f>SUM(D70:D71)</f>
        <v>499100</v>
      </c>
      <c r="E69" s="10">
        <f>SUM(E70:E71)</f>
        <v>180000</v>
      </c>
      <c r="F69" s="10">
        <f t="shared" si="2"/>
        <v>679100</v>
      </c>
      <c r="H69" s="78"/>
      <c r="I69" s="78"/>
    </row>
    <row r="70" spans="1:9" s="6" customFormat="1" ht="12.75">
      <c r="A70" s="87"/>
      <c r="B70" s="84" t="s">
        <v>480</v>
      </c>
      <c r="C70" s="81" t="s">
        <v>481</v>
      </c>
      <c r="D70" s="82">
        <v>499100</v>
      </c>
      <c r="E70" s="82"/>
      <c r="F70" s="83">
        <f t="shared" si="2"/>
        <v>499100</v>
      </c>
      <c r="H70" s="78"/>
      <c r="I70" s="78"/>
    </row>
    <row r="71" spans="1:9" ht="38.25">
      <c r="A71" s="79"/>
      <c r="B71" s="79">
        <v>2110</v>
      </c>
      <c r="C71" s="81" t="s">
        <v>478</v>
      </c>
      <c r="D71" s="82"/>
      <c r="E71" s="82">
        <v>180000</v>
      </c>
      <c r="F71" s="83">
        <f t="shared" si="2"/>
        <v>180000</v>
      </c>
      <c r="H71" s="78"/>
      <c r="I71" s="78"/>
    </row>
    <row r="72" spans="1:9" s="6" customFormat="1" ht="21.75" customHeight="1">
      <c r="A72" s="9">
        <v>854</v>
      </c>
      <c r="B72" s="90"/>
      <c r="C72" s="10" t="s">
        <v>285</v>
      </c>
      <c r="D72" s="10">
        <f>SUM(D73:D74)</f>
        <v>612096</v>
      </c>
      <c r="E72" s="10">
        <f>SUM(E73:E74)</f>
        <v>0</v>
      </c>
      <c r="F72" s="10">
        <f t="shared" si="2"/>
        <v>612096</v>
      </c>
      <c r="H72" s="78"/>
      <c r="I72" s="78"/>
    </row>
    <row r="73" spans="1:9" s="6" customFormat="1" ht="51">
      <c r="A73" s="87"/>
      <c r="B73" s="84">
        <v>2888</v>
      </c>
      <c r="C73" s="81" t="s">
        <v>525</v>
      </c>
      <c r="D73" s="82">
        <v>428467</v>
      </c>
      <c r="E73" s="82"/>
      <c r="F73" s="83">
        <f t="shared" si="2"/>
        <v>428467</v>
      </c>
      <c r="H73" s="78"/>
      <c r="I73" s="78"/>
    </row>
    <row r="74" spans="1:9" s="6" customFormat="1" ht="51">
      <c r="A74" s="87"/>
      <c r="B74" s="84">
        <v>2889</v>
      </c>
      <c r="C74" s="81" t="s">
        <v>525</v>
      </c>
      <c r="D74" s="82">
        <v>183629</v>
      </c>
      <c r="E74" s="82"/>
      <c r="F74" s="83">
        <f t="shared" si="2"/>
        <v>183629</v>
      </c>
      <c r="H74" s="78"/>
      <c r="I74" s="78"/>
    </row>
    <row r="75" spans="1:9" s="6" customFormat="1" ht="21.75" customHeight="1">
      <c r="A75" s="9">
        <v>900</v>
      </c>
      <c r="B75" s="90"/>
      <c r="C75" s="10" t="s">
        <v>282</v>
      </c>
      <c r="D75" s="10">
        <f>SUM(D76:D85)</f>
        <v>115977164</v>
      </c>
      <c r="E75" s="10">
        <f>SUM(E76:E85)</f>
        <v>0</v>
      </c>
      <c r="F75" s="10">
        <f t="shared" si="2"/>
        <v>115977164</v>
      </c>
      <c r="H75" s="78"/>
      <c r="I75" s="78"/>
    </row>
    <row r="76" spans="1:9" s="6" customFormat="1" ht="12.75">
      <c r="A76" s="87"/>
      <c r="B76" s="84" t="s">
        <v>532</v>
      </c>
      <c r="C76" s="81" t="s">
        <v>533</v>
      </c>
      <c r="D76" s="82">
        <v>35000</v>
      </c>
      <c r="E76" s="82"/>
      <c r="F76" s="83">
        <f t="shared" si="2"/>
        <v>35000</v>
      </c>
      <c r="H76" s="78"/>
      <c r="I76" s="78"/>
    </row>
    <row r="77" spans="1:9" s="6" customFormat="1" ht="12.75">
      <c r="A77" s="87"/>
      <c r="B77" s="84" t="s">
        <v>488</v>
      </c>
      <c r="C77" s="81" t="s">
        <v>489</v>
      </c>
      <c r="D77" s="82">
        <v>120000</v>
      </c>
      <c r="E77" s="82"/>
      <c r="F77" s="83">
        <f t="shared" si="2"/>
        <v>120000</v>
      </c>
      <c r="H77" s="78"/>
      <c r="I77" s="78"/>
    </row>
    <row r="78" spans="1:9" s="6" customFormat="1" ht="25.5">
      <c r="A78" s="87"/>
      <c r="B78" s="84" t="s">
        <v>534</v>
      </c>
      <c r="C78" s="81" t="s">
        <v>535</v>
      </c>
      <c r="D78" s="82">
        <v>5000</v>
      </c>
      <c r="E78" s="82"/>
      <c r="F78" s="83">
        <f t="shared" si="2"/>
        <v>5000</v>
      </c>
      <c r="H78" s="78"/>
      <c r="I78" s="78"/>
    </row>
    <row r="79" spans="1:9" s="6" customFormat="1" ht="12.75">
      <c r="A79" s="87"/>
      <c r="B79" s="80" t="s">
        <v>462</v>
      </c>
      <c r="C79" s="81" t="s">
        <v>463</v>
      </c>
      <c r="D79" s="82">
        <v>2020000</v>
      </c>
      <c r="E79" s="82"/>
      <c r="F79" s="83">
        <f t="shared" si="2"/>
        <v>2020000</v>
      </c>
      <c r="H79" s="78"/>
      <c r="I79" s="78"/>
    </row>
    <row r="80" spans="1:9" s="6" customFormat="1" ht="12.75">
      <c r="A80" s="87"/>
      <c r="B80" s="84" t="s">
        <v>480</v>
      </c>
      <c r="C80" s="81" t="s">
        <v>481</v>
      </c>
      <c r="D80" s="82">
        <v>54400</v>
      </c>
      <c r="E80" s="82"/>
      <c r="F80" s="83">
        <f t="shared" si="2"/>
        <v>54400</v>
      </c>
      <c r="H80" s="78"/>
      <c r="I80" s="78"/>
    </row>
    <row r="81" spans="1:9" ht="12.75">
      <c r="A81" s="24"/>
      <c r="B81" s="84" t="s">
        <v>474</v>
      </c>
      <c r="C81" s="81" t="s">
        <v>520</v>
      </c>
      <c r="D81" s="82">
        <v>10000</v>
      </c>
      <c r="E81" s="82"/>
      <c r="F81" s="83">
        <f t="shared" si="2"/>
        <v>10000</v>
      </c>
      <c r="H81" s="78"/>
      <c r="I81" s="78"/>
    </row>
    <row r="82" spans="1:9" s="6" customFormat="1" ht="38.25">
      <c r="A82" s="87"/>
      <c r="B82" s="79">
        <v>2310</v>
      </c>
      <c r="C82" s="81" t="s">
        <v>523</v>
      </c>
      <c r="D82" s="82">
        <v>386298</v>
      </c>
      <c r="E82" s="82"/>
      <c r="F82" s="83">
        <f t="shared" si="2"/>
        <v>386298</v>
      </c>
      <c r="H82" s="78"/>
      <c r="I82" s="78"/>
    </row>
    <row r="83" spans="1:9" s="6" customFormat="1" ht="38.25">
      <c r="A83" s="87"/>
      <c r="B83" s="80">
        <v>6292</v>
      </c>
      <c r="C83" s="81" t="s">
        <v>464</v>
      </c>
      <c r="D83" s="82">
        <v>87587352</v>
      </c>
      <c r="E83" s="82"/>
      <c r="F83" s="83">
        <f t="shared" si="2"/>
        <v>87587352</v>
      </c>
      <c r="H83" s="78"/>
      <c r="I83" s="78"/>
    </row>
    <row r="84" spans="1:9" s="6" customFormat="1" ht="38.25">
      <c r="A84" s="87"/>
      <c r="B84" s="80">
        <v>6610</v>
      </c>
      <c r="C84" s="81" t="s">
        <v>536</v>
      </c>
      <c r="D84" s="82">
        <v>3902</v>
      </c>
      <c r="E84" s="82"/>
      <c r="F84" s="83">
        <f t="shared" si="2"/>
        <v>3902</v>
      </c>
      <c r="H84" s="78"/>
      <c r="I84" s="78"/>
    </row>
    <row r="85" spans="1:9" s="6" customFormat="1" ht="38.25">
      <c r="A85" s="87"/>
      <c r="B85" s="80">
        <v>6612</v>
      </c>
      <c r="C85" s="81" t="s">
        <v>536</v>
      </c>
      <c r="D85" s="82">
        <v>25755212</v>
      </c>
      <c r="E85" s="92"/>
      <c r="F85" s="83">
        <f t="shared" si="2"/>
        <v>25755212</v>
      </c>
      <c r="H85" s="78"/>
      <c r="I85" s="78"/>
    </row>
    <row r="86" spans="1:8" s="97" customFormat="1" ht="21.75" customHeight="1">
      <c r="A86" s="93">
        <v>921</v>
      </c>
      <c r="B86" s="90"/>
      <c r="C86" s="94" t="s">
        <v>537</v>
      </c>
      <c r="D86" s="94">
        <f>SUM(D87:D87)</f>
        <v>935000</v>
      </c>
      <c r="E86" s="94">
        <f>SUM(E87:E87)</f>
        <v>0</v>
      </c>
      <c r="F86" s="94">
        <f t="shared" si="2"/>
        <v>935000</v>
      </c>
      <c r="G86" s="95"/>
      <c r="H86" s="96"/>
    </row>
    <row r="87" spans="1:8" s="97" customFormat="1" ht="38.25">
      <c r="A87" s="98"/>
      <c r="B87" s="84">
        <v>6295</v>
      </c>
      <c r="C87" s="81" t="s">
        <v>464</v>
      </c>
      <c r="D87" s="99">
        <v>935000</v>
      </c>
      <c r="E87" s="100"/>
      <c r="F87" s="83">
        <f t="shared" si="2"/>
        <v>935000</v>
      </c>
      <c r="G87" s="95"/>
      <c r="H87" s="42"/>
    </row>
    <row r="88" spans="1:9" s="6" customFormat="1" ht="25.5">
      <c r="A88" s="9">
        <v>925</v>
      </c>
      <c r="B88" s="90"/>
      <c r="C88" s="10" t="s">
        <v>283</v>
      </c>
      <c r="D88" s="10">
        <f>SUM(D89:D92)</f>
        <v>965500</v>
      </c>
      <c r="E88" s="10">
        <f>SUM(E89:E92)</f>
        <v>0</v>
      </c>
      <c r="F88" s="94">
        <f t="shared" si="2"/>
        <v>965500</v>
      </c>
      <c r="H88" s="78"/>
      <c r="I88" s="78"/>
    </row>
    <row r="89" spans="1:9" ht="12.75">
      <c r="A89" s="79"/>
      <c r="B89" s="84" t="s">
        <v>480</v>
      </c>
      <c r="C89" s="81" t="s">
        <v>481</v>
      </c>
      <c r="D89" s="82">
        <v>750000</v>
      </c>
      <c r="E89" s="82"/>
      <c r="F89" s="83">
        <f t="shared" si="2"/>
        <v>750000</v>
      </c>
      <c r="H89" s="78"/>
      <c r="I89" s="78"/>
    </row>
    <row r="90" spans="1:9" ht="12.75">
      <c r="A90" s="24"/>
      <c r="B90" s="84" t="s">
        <v>474</v>
      </c>
      <c r="C90" s="81" t="s">
        <v>520</v>
      </c>
      <c r="D90" s="82">
        <v>500</v>
      </c>
      <c r="E90" s="82"/>
      <c r="F90" s="83">
        <f t="shared" si="2"/>
        <v>500</v>
      </c>
      <c r="H90" s="78"/>
      <c r="I90" s="78"/>
    </row>
    <row r="91" spans="1:9" ht="12.75">
      <c r="A91" s="24"/>
      <c r="B91" s="80" t="s">
        <v>476</v>
      </c>
      <c r="C91" s="81" t="s">
        <v>477</v>
      </c>
      <c r="D91" s="82">
        <v>1000</v>
      </c>
      <c r="E91" s="82"/>
      <c r="F91" s="83">
        <f t="shared" si="2"/>
        <v>1000</v>
      </c>
      <c r="H91" s="78"/>
      <c r="I91" s="78"/>
    </row>
    <row r="92" spans="1:9" ht="38.25">
      <c r="A92" s="24" t="s">
        <v>538</v>
      </c>
      <c r="B92" s="80">
        <v>6260</v>
      </c>
      <c r="C92" s="81" t="s">
        <v>539</v>
      </c>
      <c r="D92" s="82">
        <v>214000</v>
      </c>
      <c r="E92" s="82"/>
      <c r="F92" s="83">
        <f t="shared" si="2"/>
        <v>214000</v>
      </c>
      <c r="H92" s="78"/>
      <c r="I92" s="78"/>
    </row>
    <row r="93" spans="1:8" s="97" customFormat="1" ht="21.75" customHeight="1">
      <c r="A93" s="93">
        <v>926</v>
      </c>
      <c r="B93" s="90"/>
      <c r="C93" s="10" t="s">
        <v>540</v>
      </c>
      <c r="D93" s="94">
        <f>SUM(D94:D94)</f>
        <v>1627000</v>
      </c>
      <c r="E93" s="94">
        <f>SUM(E94:E94)</f>
        <v>0</v>
      </c>
      <c r="F93" s="94">
        <f t="shared" si="2"/>
        <v>1627000</v>
      </c>
      <c r="G93" s="95"/>
      <c r="H93" s="96"/>
    </row>
    <row r="94" spans="1:8" s="97" customFormat="1" ht="38.25">
      <c r="A94" s="98"/>
      <c r="B94" s="84">
        <v>6298</v>
      </c>
      <c r="C94" s="81" t="s">
        <v>464</v>
      </c>
      <c r="D94" s="99">
        <v>1627000</v>
      </c>
      <c r="E94" s="100"/>
      <c r="F94" s="83">
        <f t="shared" si="2"/>
        <v>1627000</v>
      </c>
      <c r="G94" s="95"/>
      <c r="H94" s="42"/>
    </row>
    <row r="95" spans="1:9" s="6" customFormat="1" ht="27.75" customHeight="1">
      <c r="A95" s="101" t="s">
        <v>288</v>
      </c>
      <c r="B95" s="101"/>
      <c r="C95" s="102" t="s">
        <v>541</v>
      </c>
      <c r="D95" s="11">
        <f>D3+D6+D15+D18+D27+D29+D34+D50+D53+D56+D59+D62+D69+D72+D75+D86+D88+D93</f>
        <v>386763828</v>
      </c>
      <c r="E95" s="11">
        <f>E3+E6+E15+E18+E27+E29+E34+E50+E53+E56+E59+E62+E69+E72+E75+E86+E88+E93</f>
        <v>127537268</v>
      </c>
      <c r="F95" s="11">
        <f t="shared" si="2"/>
        <v>514301096</v>
      </c>
      <c r="G95" s="78"/>
      <c r="H95" s="78"/>
      <c r="I95" s="78"/>
    </row>
    <row r="96" spans="1:9" ht="6.75" customHeight="1">
      <c r="A96" s="103"/>
      <c r="B96" s="103"/>
      <c r="C96" s="104"/>
      <c r="D96" s="82"/>
      <c r="E96" s="82"/>
      <c r="F96" s="83"/>
      <c r="G96" s="6"/>
      <c r="H96" s="78"/>
      <c r="I96" s="78"/>
    </row>
    <row r="97" spans="1:9" s="6" customFormat="1" ht="27.75" customHeight="1">
      <c r="A97" s="101" t="s">
        <v>289</v>
      </c>
      <c r="B97" s="101"/>
      <c r="C97" s="102" t="s">
        <v>542</v>
      </c>
      <c r="D97" s="11">
        <f>SUM(D98:D101)</f>
        <v>153334205</v>
      </c>
      <c r="E97" s="11">
        <f>SUM(E98:E101)</f>
        <v>0</v>
      </c>
      <c r="F97" s="11">
        <f aca="true" t="shared" si="3" ref="F97:F102">D97+E97</f>
        <v>153334205</v>
      </c>
      <c r="H97" s="78"/>
      <c r="I97" s="78"/>
    </row>
    <row r="98" spans="1:9" ht="38.25">
      <c r="A98" s="79"/>
      <c r="B98" s="79">
        <v>903</v>
      </c>
      <c r="C98" s="104" t="s">
        <v>543</v>
      </c>
      <c r="D98" s="82">
        <v>54377091</v>
      </c>
      <c r="E98" s="82"/>
      <c r="F98" s="83">
        <f t="shared" si="3"/>
        <v>54377091</v>
      </c>
      <c r="G98" s="78"/>
      <c r="H98" s="78"/>
      <c r="I98" s="78"/>
    </row>
    <row r="99" spans="1:9" ht="12.75">
      <c r="A99" s="79"/>
      <c r="B99" s="79">
        <v>931</v>
      </c>
      <c r="C99" s="104" t="s">
        <v>544</v>
      </c>
      <c r="D99" s="82">
        <v>2000000</v>
      </c>
      <c r="E99" s="82"/>
      <c r="F99" s="83">
        <f t="shared" si="3"/>
        <v>2000000</v>
      </c>
      <c r="G99" s="6"/>
      <c r="H99" s="78"/>
      <c r="I99" s="78"/>
    </row>
    <row r="100" spans="1:9" ht="12.75">
      <c r="A100" s="79"/>
      <c r="B100" s="79">
        <v>952</v>
      </c>
      <c r="C100" s="104" t="s">
        <v>545</v>
      </c>
      <c r="D100" s="82">
        <v>84404593</v>
      </c>
      <c r="E100" s="82"/>
      <c r="F100" s="83">
        <f t="shared" si="3"/>
        <v>84404593</v>
      </c>
      <c r="G100" s="6"/>
      <c r="H100" s="78"/>
      <c r="I100" s="78"/>
    </row>
    <row r="101" spans="1:9" ht="12.75">
      <c r="A101" s="79"/>
      <c r="B101" s="79">
        <v>955</v>
      </c>
      <c r="C101" s="104" t="s">
        <v>546</v>
      </c>
      <c r="D101" s="82">
        <v>12552521</v>
      </c>
      <c r="E101" s="82"/>
      <c r="F101" s="83">
        <f t="shared" si="3"/>
        <v>12552521</v>
      </c>
      <c r="G101" s="6"/>
      <c r="H101" s="78"/>
      <c r="I101" s="78"/>
    </row>
    <row r="102" spans="1:9" s="6" customFormat="1" ht="29.25" customHeight="1">
      <c r="A102" s="101" t="s">
        <v>287</v>
      </c>
      <c r="B102" s="101"/>
      <c r="C102" s="59" t="s">
        <v>284</v>
      </c>
      <c r="D102" s="11">
        <f>D95+D97</f>
        <v>540098033</v>
      </c>
      <c r="E102" s="11">
        <f>E95+E97</f>
        <v>127537268</v>
      </c>
      <c r="F102" s="11">
        <f t="shared" si="3"/>
        <v>667635301</v>
      </c>
      <c r="G102" s="78"/>
      <c r="H102" s="78"/>
      <c r="I102" s="78"/>
    </row>
    <row r="103" spans="2:6" ht="12.75">
      <c r="B103" s="105"/>
      <c r="C103" s="106"/>
      <c r="D103" s="106"/>
      <c r="E103" s="106"/>
      <c r="F103" s="106"/>
    </row>
    <row r="104" spans="2:6" ht="12.75">
      <c r="B104" s="105"/>
      <c r="C104" s="106"/>
      <c r="D104" s="106"/>
      <c r="E104" s="106"/>
      <c r="F104" s="106"/>
    </row>
    <row r="105" spans="2:6" ht="12.75">
      <c r="B105" s="105"/>
      <c r="C105" s="106"/>
      <c r="D105" s="106"/>
      <c r="E105" s="106"/>
      <c r="F105" s="106"/>
    </row>
    <row r="106" spans="2:6" ht="12.75">
      <c r="B106" s="105"/>
      <c r="C106" s="106"/>
      <c r="D106" s="106"/>
      <c r="E106" s="106"/>
      <c r="F106" s="106"/>
    </row>
    <row r="107" spans="2:6" ht="12.75">
      <c r="B107" s="105"/>
      <c r="C107" s="106"/>
      <c r="D107" s="106"/>
      <c r="E107" s="106"/>
      <c r="F107" s="106"/>
    </row>
    <row r="108" spans="2:6" ht="12.75">
      <c r="B108" s="105"/>
      <c r="C108" s="106"/>
      <c r="D108" s="106"/>
      <c r="E108" s="106"/>
      <c r="F108" s="106"/>
    </row>
    <row r="109" spans="2:6" ht="12.75">
      <c r="B109" s="105"/>
      <c r="C109" s="106"/>
      <c r="D109" s="106"/>
      <c r="E109" s="106"/>
      <c r="F109" s="106"/>
    </row>
    <row r="110" spans="2:6" ht="12.75">
      <c r="B110" s="105"/>
      <c r="C110" s="106"/>
      <c r="D110" s="106"/>
      <c r="E110" s="106"/>
      <c r="F110" s="106"/>
    </row>
    <row r="111" spans="2:6" ht="12.75">
      <c r="B111" s="105"/>
      <c r="C111" s="106"/>
      <c r="D111" s="106"/>
      <c r="E111" s="106"/>
      <c r="F111" s="106"/>
    </row>
    <row r="112" spans="2:6" ht="12.75">
      <c r="B112" s="105"/>
      <c r="C112" s="106"/>
      <c r="D112" s="106"/>
      <c r="E112" s="106"/>
      <c r="F112" s="106"/>
    </row>
    <row r="113" spans="2:6" ht="12.75">
      <c r="B113" s="105"/>
      <c r="C113" s="106"/>
      <c r="D113" s="106"/>
      <c r="E113" s="106"/>
      <c r="F113" s="106"/>
    </row>
    <row r="114" spans="2:6" ht="12.75">
      <c r="B114" s="105"/>
      <c r="C114" s="106"/>
      <c r="D114" s="106"/>
      <c r="E114" s="106"/>
      <c r="F114" s="106"/>
    </row>
    <row r="115" spans="2:6" ht="12.75">
      <c r="B115" s="105"/>
      <c r="C115" s="106"/>
      <c r="D115" s="106"/>
      <c r="E115" s="106"/>
      <c r="F115" s="106"/>
    </row>
    <row r="116" spans="2:6" ht="12.75">
      <c r="B116" s="105"/>
      <c r="C116" s="106"/>
      <c r="D116" s="106"/>
      <c r="E116" s="106"/>
      <c r="F116" s="106"/>
    </row>
    <row r="117" spans="2:6" ht="12.75">
      <c r="B117" s="105"/>
      <c r="C117" s="106"/>
      <c r="D117" s="106"/>
      <c r="E117" s="106"/>
      <c r="F117" s="106"/>
    </row>
    <row r="118" spans="2:6" ht="12.75">
      <c r="B118" s="105"/>
      <c r="C118" s="106"/>
      <c r="D118" s="106"/>
      <c r="E118" s="106"/>
      <c r="F118" s="106"/>
    </row>
    <row r="119" spans="2:6" ht="12.75">
      <c r="B119" s="105"/>
      <c r="C119" s="106"/>
      <c r="D119" s="106"/>
      <c r="E119" s="106"/>
      <c r="F119" s="106"/>
    </row>
    <row r="120" spans="2:6" ht="12.75">
      <c r="B120" s="105"/>
      <c r="C120" s="106"/>
      <c r="D120" s="106"/>
      <c r="E120" s="106"/>
      <c r="F120" s="106"/>
    </row>
    <row r="121" spans="2:6" ht="12.75">
      <c r="B121" s="105"/>
      <c r="C121" s="106"/>
      <c r="D121" s="106"/>
      <c r="E121" s="106"/>
      <c r="F121" s="106"/>
    </row>
    <row r="122" spans="2:6" ht="12.75">
      <c r="B122" s="105"/>
      <c r="C122" s="106"/>
      <c r="D122" s="106"/>
      <c r="E122" s="106"/>
      <c r="F122" s="106"/>
    </row>
    <row r="123" spans="2:6" ht="12.75">
      <c r="B123" s="105"/>
      <c r="C123" s="106"/>
      <c r="D123" s="106"/>
      <c r="E123" s="106"/>
      <c r="F123" s="106"/>
    </row>
    <row r="124" spans="2:6" ht="12.75">
      <c r="B124" s="105"/>
      <c r="C124" s="106"/>
      <c r="D124" s="106"/>
      <c r="E124" s="106"/>
      <c r="F124" s="106"/>
    </row>
    <row r="125" spans="2:6" ht="12.75">
      <c r="B125" s="105"/>
      <c r="C125" s="106"/>
      <c r="D125" s="106"/>
      <c r="E125" s="106"/>
      <c r="F125" s="106"/>
    </row>
    <row r="126" spans="2:6" ht="12.75">
      <c r="B126" s="105"/>
      <c r="C126" s="106"/>
      <c r="D126" s="106"/>
      <c r="E126" s="106"/>
      <c r="F126" s="106"/>
    </row>
    <row r="127" spans="2:6" ht="12.75">
      <c r="B127" s="105"/>
      <c r="C127" s="106"/>
      <c r="D127" s="106"/>
      <c r="E127" s="106"/>
      <c r="F127" s="106"/>
    </row>
    <row r="128" spans="2:6" ht="12.75">
      <c r="B128" s="105"/>
      <c r="C128" s="106"/>
      <c r="D128" s="106"/>
      <c r="E128" s="106"/>
      <c r="F128" s="106"/>
    </row>
    <row r="129" spans="2:6" ht="12.75">
      <c r="B129" s="105"/>
      <c r="C129" s="106"/>
      <c r="D129" s="106"/>
      <c r="E129" s="106"/>
      <c r="F129" s="106"/>
    </row>
    <row r="130" spans="2:6" ht="12.75">
      <c r="B130" s="105"/>
      <c r="C130" s="106"/>
      <c r="D130" s="106"/>
      <c r="E130" s="106"/>
      <c r="F130" s="106"/>
    </row>
    <row r="131" spans="2:6" ht="12.75">
      <c r="B131" s="105"/>
      <c r="C131" s="106"/>
      <c r="D131" s="106"/>
      <c r="E131" s="106"/>
      <c r="F131" s="106"/>
    </row>
    <row r="132" spans="2:6" ht="12.75">
      <c r="B132" s="105"/>
      <c r="C132" s="106"/>
      <c r="D132" s="106"/>
      <c r="E132" s="106"/>
      <c r="F132" s="106"/>
    </row>
    <row r="133" spans="2:6" ht="12.75">
      <c r="B133" s="105"/>
      <c r="C133" s="106"/>
      <c r="D133" s="106"/>
      <c r="E133" s="106"/>
      <c r="F133" s="106"/>
    </row>
    <row r="134" spans="2:6" ht="12.75">
      <c r="B134" s="105"/>
      <c r="C134" s="106"/>
      <c r="D134" s="106"/>
      <c r="E134" s="106"/>
      <c r="F134" s="106"/>
    </row>
    <row r="135" spans="2:6" ht="12.75">
      <c r="B135" s="105"/>
      <c r="C135" s="106"/>
      <c r="D135" s="106"/>
      <c r="E135" s="106"/>
      <c r="F135" s="106"/>
    </row>
    <row r="136" spans="2:6" ht="12.75">
      <c r="B136" s="105"/>
      <c r="C136" s="106"/>
      <c r="D136" s="106"/>
      <c r="E136" s="106"/>
      <c r="F136" s="106"/>
    </row>
    <row r="137" spans="2:6" ht="12.75">
      <c r="B137" s="105"/>
      <c r="C137" s="106"/>
      <c r="D137" s="106"/>
      <c r="E137" s="106"/>
      <c r="F137" s="106"/>
    </row>
    <row r="138" spans="2:6" ht="12.75">
      <c r="B138" s="105"/>
      <c r="C138" s="106"/>
      <c r="D138" s="106"/>
      <c r="E138" s="106"/>
      <c r="F138" s="106"/>
    </row>
    <row r="139" spans="2:6" ht="12.75">
      <c r="B139" s="105"/>
      <c r="C139" s="106"/>
      <c r="D139" s="106"/>
      <c r="E139" s="106"/>
      <c r="F139" s="106"/>
    </row>
    <row r="140" spans="2:6" ht="12.75">
      <c r="B140" s="105"/>
      <c r="C140" s="106"/>
      <c r="D140" s="106"/>
      <c r="E140" s="106"/>
      <c r="F140" s="106"/>
    </row>
    <row r="141" spans="2:6" ht="12.75">
      <c r="B141" s="105"/>
      <c r="C141" s="106"/>
      <c r="D141" s="106"/>
      <c r="E141" s="106"/>
      <c r="F141" s="106"/>
    </row>
    <row r="142" spans="2:6" ht="12.75">
      <c r="B142" s="105"/>
      <c r="C142" s="106"/>
      <c r="D142" s="106"/>
      <c r="E142" s="106"/>
      <c r="F142" s="106"/>
    </row>
    <row r="143" spans="2:6" ht="12.75">
      <c r="B143" s="105"/>
      <c r="C143" s="106"/>
      <c r="D143" s="106"/>
      <c r="E143" s="106"/>
      <c r="F143" s="106"/>
    </row>
    <row r="144" spans="2:6" ht="12.75">
      <c r="B144" s="105"/>
      <c r="C144" s="106"/>
      <c r="D144" s="106"/>
      <c r="E144" s="106"/>
      <c r="F144" s="106"/>
    </row>
    <row r="145" spans="2:6" ht="12.75">
      <c r="B145" s="105"/>
      <c r="C145" s="106"/>
      <c r="D145" s="106"/>
      <c r="E145" s="106"/>
      <c r="F145" s="106"/>
    </row>
    <row r="146" spans="2:6" ht="12.75">
      <c r="B146" s="105"/>
      <c r="C146" s="106"/>
      <c r="D146" s="106"/>
      <c r="E146" s="106"/>
      <c r="F146" s="106"/>
    </row>
    <row r="147" spans="2:6" ht="12.75">
      <c r="B147" s="105"/>
      <c r="C147" s="106"/>
      <c r="D147" s="106"/>
      <c r="E147" s="106"/>
      <c r="F147" s="106"/>
    </row>
    <row r="148" spans="2:6" ht="12.75">
      <c r="B148" s="105"/>
      <c r="C148" s="106"/>
      <c r="D148" s="106"/>
      <c r="E148" s="106"/>
      <c r="F148" s="106"/>
    </row>
    <row r="149" spans="2:6" ht="12.75">
      <c r="B149" s="105"/>
      <c r="C149" s="106"/>
      <c r="D149" s="106"/>
      <c r="E149" s="106"/>
      <c r="F149" s="106"/>
    </row>
    <row r="150" spans="2:6" ht="12.75">
      <c r="B150" s="105"/>
      <c r="C150" s="106"/>
      <c r="D150" s="106"/>
      <c r="E150" s="106"/>
      <c r="F150" s="106"/>
    </row>
    <row r="151" spans="2:6" ht="12.75">
      <c r="B151" s="105"/>
      <c r="C151" s="106"/>
      <c r="D151" s="106"/>
      <c r="E151" s="106"/>
      <c r="F151" s="106"/>
    </row>
    <row r="152" spans="2:6" ht="12.75">
      <c r="B152" s="105"/>
      <c r="C152" s="106"/>
      <c r="D152" s="106"/>
      <c r="E152" s="106"/>
      <c r="F152" s="106"/>
    </row>
    <row r="153" spans="2:6" ht="12.75">
      <c r="B153" s="105"/>
      <c r="C153" s="106"/>
      <c r="D153" s="106"/>
      <c r="E153" s="106"/>
      <c r="F153" s="106"/>
    </row>
    <row r="154" spans="2:6" ht="12.75">
      <c r="B154" s="105"/>
      <c r="C154" s="106"/>
      <c r="D154" s="106"/>
      <c r="E154" s="106"/>
      <c r="F154" s="106"/>
    </row>
    <row r="155" spans="2:6" ht="12.75">
      <c r="B155" s="105"/>
      <c r="C155" s="106"/>
      <c r="D155" s="106"/>
      <c r="E155" s="106"/>
      <c r="F155" s="106"/>
    </row>
    <row r="156" spans="2:6" ht="12.75">
      <c r="B156" s="105"/>
      <c r="C156" s="106"/>
      <c r="D156" s="106"/>
      <c r="E156" s="106"/>
      <c r="F156" s="106"/>
    </row>
    <row r="157" spans="2:6" ht="12.75">
      <c r="B157" s="105"/>
      <c r="C157" s="106"/>
      <c r="D157" s="106"/>
      <c r="E157" s="106"/>
      <c r="F157" s="106"/>
    </row>
    <row r="158" spans="2:6" ht="12.75">
      <c r="B158" s="105"/>
      <c r="C158" s="106"/>
      <c r="D158" s="106"/>
      <c r="E158" s="106"/>
      <c r="F158" s="106"/>
    </row>
    <row r="159" spans="2:6" ht="12.75">
      <c r="B159" s="105"/>
      <c r="C159" s="106"/>
      <c r="D159" s="106"/>
      <c r="E159" s="106"/>
      <c r="F159" s="106"/>
    </row>
    <row r="160" spans="2:6" ht="12.75">
      <c r="B160" s="105"/>
      <c r="C160" s="106"/>
      <c r="D160" s="106"/>
      <c r="E160" s="106"/>
      <c r="F160" s="106"/>
    </row>
    <row r="161" spans="2:6" ht="12.75">
      <c r="B161" s="105"/>
      <c r="C161" s="106"/>
      <c r="D161" s="106"/>
      <c r="E161" s="106"/>
      <c r="F161" s="106"/>
    </row>
    <row r="162" spans="2:6" ht="12.75">
      <c r="B162" s="105"/>
      <c r="C162" s="106"/>
      <c r="D162" s="106"/>
      <c r="E162" s="106"/>
      <c r="F162" s="106"/>
    </row>
    <row r="163" spans="2:6" ht="12.75">
      <c r="B163" s="105"/>
      <c r="C163" s="106"/>
      <c r="D163" s="106"/>
      <c r="E163" s="106"/>
      <c r="F163" s="106"/>
    </row>
    <row r="164" spans="2:6" ht="12.75">
      <c r="B164" s="105"/>
      <c r="C164" s="106"/>
      <c r="D164" s="106"/>
      <c r="E164" s="106"/>
      <c r="F164" s="106"/>
    </row>
    <row r="165" spans="2:6" ht="12.75">
      <c r="B165" s="105"/>
      <c r="C165" s="106"/>
      <c r="D165" s="106"/>
      <c r="E165" s="106"/>
      <c r="F165" s="106"/>
    </row>
    <row r="166" spans="2:6" ht="12.75">
      <c r="B166" s="105"/>
      <c r="C166" s="106"/>
      <c r="D166" s="106"/>
      <c r="E166" s="106"/>
      <c r="F166" s="106"/>
    </row>
    <row r="167" spans="2:6" ht="12.75">
      <c r="B167" s="105"/>
      <c r="C167" s="106"/>
      <c r="D167" s="106"/>
      <c r="E167" s="106"/>
      <c r="F167" s="106"/>
    </row>
    <row r="168" spans="2:6" ht="12.75">
      <c r="B168" s="105"/>
      <c r="C168" s="106"/>
      <c r="D168" s="106"/>
      <c r="E168" s="106"/>
      <c r="F168" s="106"/>
    </row>
    <row r="169" spans="2:6" ht="12.75">
      <c r="B169" s="105"/>
      <c r="C169" s="106"/>
      <c r="D169" s="106"/>
      <c r="E169" s="106"/>
      <c r="F169" s="106"/>
    </row>
    <row r="170" spans="2:6" ht="12.75">
      <c r="B170" s="105"/>
      <c r="C170" s="106"/>
      <c r="D170" s="106"/>
      <c r="E170" s="106"/>
      <c r="F170" s="106"/>
    </row>
    <row r="171" spans="2:6" ht="12.75">
      <c r="B171" s="105"/>
      <c r="C171" s="106"/>
      <c r="D171" s="106"/>
      <c r="E171" s="106"/>
      <c r="F171" s="106"/>
    </row>
    <row r="172" spans="2:6" ht="12.75">
      <c r="B172" s="105"/>
      <c r="C172" s="106"/>
      <c r="D172" s="106"/>
      <c r="E172" s="106"/>
      <c r="F172" s="106"/>
    </row>
    <row r="173" spans="2:6" ht="12.75">
      <c r="B173" s="105"/>
      <c r="C173" s="106"/>
      <c r="D173" s="106"/>
      <c r="E173" s="106"/>
      <c r="F173" s="106"/>
    </row>
    <row r="174" spans="2:6" ht="12.75">
      <c r="B174" s="105"/>
      <c r="C174" s="106"/>
      <c r="D174" s="106"/>
      <c r="E174" s="106"/>
      <c r="F174" s="106"/>
    </row>
    <row r="175" spans="2:6" ht="12.75">
      <c r="B175" s="105"/>
      <c r="C175" s="106"/>
      <c r="D175" s="106"/>
      <c r="E175" s="106"/>
      <c r="F175" s="106"/>
    </row>
    <row r="176" spans="2:6" ht="12.75">
      <c r="B176" s="105"/>
      <c r="C176" s="106"/>
      <c r="D176" s="106"/>
      <c r="E176" s="106"/>
      <c r="F176" s="106"/>
    </row>
    <row r="177" spans="2:6" ht="12.75">
      <c r="B177" s="105"/>
      <c r="C177" s="106"/>
      <c r="D177" s="106"/>
      <c r="E177" s="106"/>
      <c r="F177" s="106"/>
    </row>
    <row r="178" spans="2:6" ht="12.75">
      <c r="B178" s="105"/>
      <c r="C178" s="106"/>
      <c r="D178" s="106"/>
      <c r="E178" s="106"/>
      <c r="F178" s="106"/>
    </row>
    <row r="179" spans="2:6" ht="12.75">
      <c r="B179" s="105"/>
      <c r="C179" s="106"/>
      <c r="D179" s="106"/>
      <c r="E179" s="106"/>
      <c r="F179" s="106"/>
    </row>
    <row r="180" spans="2:6" ht="12.75">
      <c r="B180" s="105"/>
      <c r="C180" s="106"/>
      <c r="D180" s="106"/>
      <c r="E180" s="106"/>
      <c r="F180" s="106"/>
    </row>
    <row r="181" spans="2:6" ht="12.75">
      <c r="B181" s="105"/>
      <c r="C181" s="106"/>
      <c r="D181" s="106"/>
      <c r="E181" s="106"/>
      <c r="F181" s="106"/>
    </row>
    <row r="182" spans="2:6" ht="12.75">
      <c r="B182" s="105"/>
      <c r="C182" s="106"/>
      <c r="D182" s="106"/>
      <c r="E182" s="106"/>
      <c r="F182" s="106"/>
    </row>
    <row r="183" spans="2:6" ht="12.75">
      <c r="B183" s="105"/>
      <c r="C183" s="106"/>
      <c r="D183" s="106"/>
      <c r="E183" s="106"/>
      <c r="F183" s="106"/>
    </row>
    <row r="184" spans="2:6" ht="12.75">
      <c r="B184" s="105"/>
      <c r="C184" s="106"/>
      <c r="D184" s="106"/>
      <c r="E184" s="106"/>
      <c r="F184" s="106"/>
    </row>
    <row r="185" spans="2:6" ht="12.75">
      <c r="B185" s="105"/>
      <c r="C185" s="106"/>
      <c r="D185" s="106"/>
      <c r="E185" s="106"/>
      <c r="F185" s="106"/>
    </row>
    <row r="186" spans="2:6" ht="12.75">
      <c r="B186" s="105"/>
      <c r="C186" s="106"/>
      <c r="D186" s="106"/>
      <c r="E186" s="106"/>
      <c r="F186" s="106"/>
    </row>
    <row r="187" spans="2:6" ht="12.75">
      <c r="B187" s="105"/>
      <c r="C187" s="106"/>
      <c r="D187" s="106"/>
      <c r="E187" s="106"/>
      <c r="F187" s="106"/>
    </row>
    <row r="188" spans="2:6" ht="12.75">
      <c r="B188" s="105"/>
      <c r="C188" s="106"/>
      <c r="D188" s="106"/>
      <c r="E188" s="106"/>
      <c r="F188" s="106"/>
    </row>
    <row r="189" spans="2:6" ht="12.75">
      <c r="B189" s="105"/>
      <c r="C189" s="106"/>
      <c r="D189" s="106"/>
      <c r="E189" s="106"/>
      <c r="F189" s="106"/>
    </row>
    <row r="190" spans="2:6" ht="12.75">
      <c r="B190" s="105"/>
      <c r="C190" s="106"/>
      <c r="D190" s="106"/>
      <c r="E190" s="106"/>
      <c r="F190" s="106"/>
    </row>
    <row r="191" spans="2:6" ht="12.75">
      <c r="B191" s="105"/>
      <c r="C191" s="106"/>
      <c r="D191" s="106"/>
      <c r="E191" s="106"/>
      <c r="F191" s="106"/>
    </row>
    <row r="192" spans="2:6" ht="12.75">
      <c r="B192" s="105"/>
      <c r="C192" s="106"/>
      <c r="D192" s="106"/>
      <c r="E192" s="106"/>
      <c r="F192" s="106"/>
    </row>
    <row r="193" spans="2:6" ht="12.75">
      <c r="B193" s="105"/>
      <c r="C193" s="106"/>
      <c r="D193" s="106"/>
      <c r="E193" s="106"/>
      <c r="F193" s="106"/>
    </row>
    <row r="194" spans="2:6" ht="12.75">
      <c r="B194" s="105"/>
      <c r="C194" s="106"/>
      <c r="D194" s="106"/>
      <c r="E194" s="106"/>
      <c r="F194" s="106"/>
    </row>
    <row r="195" spans="2:6" ht="12.75">
      <c r="B195" s="105"/>
      <c r="C195" s="106"/>
      <c r="D195" s="106"/>
      <c r="E195" s="106"/>
      <c r="F195" s="106"/>
    </row>
    <row r="196" spans="2:6" ht="12.75">
      <c r="B196" s="105"/>
      <c r="C196" s="106"/>
      <c r="D196" s="106"/>
      <c r="E196" s="106"/>
      <c r="F196" s="106"/>
    </row>
    <row r="197" spans="2:6" ht="12.75">
      <c r="B197" s="105"/>
      <c r="C197" s="106"/>
      <c r="D197" s="106"/>
      <c r="E197" s="106"/>
      <c r="F197" s="106"/>
    </row>
    <row r="198" spans="2:6" ht="12.75">
      <c r="B198" s="105"/>
      <c r="C198" s="106"/>
      <c r="D198" s="106"/>
      <c r="E198" s="106"/>
      <c r="F198" s="106"/>
    </row>
    <row r="199" spans="2:6" ht="12.75">
      <c r="B199" s="105"/>
      <c r="C199" s="106"/>
      <c r="D199" s="106"/>
      <c r="E199" s="106"/>
      <c r="F199" s="106"/>
    </row>
    <row r="200" spans="2:6" ht="12.75">
      <c r="B200" s="105"/>
      <c r="C200" s="106"/>
      <c r="D200" s="106"/>
      <c r="E200" s="106"/>
      <c r="F200" s="106"/>
    </row>
    <row r="201" spans="2:6" ht="12.75">
      <c r="B201" s="105"/>
      <c r="C201" s="106"/>
      <c r="D201" s="106"/>
      <c r="E201" s="106"/>
      <c r="F201" s="106"/>
    </row>
    <row r="202" spans="2:6" ht="12.75">
      <c r="B202" s="105"/>
      <c r="C202" s="106"/>
      <c r="D202" s="106"/>
      <c r="E202" s="106"/>
      <c r="F202" s="106"/>
    </row>
    <row r="203" spans="2:6" ht="12.75">
      <c r="B203" s="105"/>
      <c r="C203" s="106"/>
      <c r="D203" s="106"/>
      <c r="E203" s="106"/>
      <c r="F203" s="106"/>
    </row>
    <row r="204" spans="2:6" ht="12.75">
      <c r="B204" s="105"/>
      <c r="C204" s="106"/>
      <c r="D204" s="106"/>
      <c r="E204" s="106"/>
      <c r="F204" s="106"/>
    </row>
    <row r="205" spans="2:6" ht="12.75">
      <c r="B205" s="105"/>
      <c r="C205" s="106"/>
      <c r="D205" s="106"/>
      <c r="E205" s="106"/>
      <c r="F205" s="106"/>
    </row>
    <row r="206" spans="2:6" ht="12.75">
      <c r="B206" s="105"/>
      <c r="C206" s="106"/>
      <c r="D206" s="106"/>
      <c r="E206" s="106"/>
      <c r="F206" s="106"/>
    </row>
    <row r="207" spans="2:6" ht="12.75">
      <c r="B207" s="105"/>
      <c r="C207" s="106"/>
      <c r="D207" s="106"/>
      <c r="E207" s="106"/>
      <c r="F207" s="106"/>
    </row>
    <row r="208" spans="2:6" ht="12.75">
      <c r="B208" s="105"/>
      <c r="C208" s="106"/>
      <c r="D208" s="106"/>
      <c r="E208" s="106"/>
      <c r="F208" s="106"/>
    </row>
    <row r="209" spans="2:6" ht="12.75">
      <c r="B209" s="105"/>
      <c r="C209" s="106"/>
      <c r="D209" s="106"/>
      <c r="E209" s="106"/>
      <c r="F209" s="106"/>
    </row>
    <row r="210" spans="2:6" ht="12.75">
      <c r="B210" s="105"/>
      <c r="C210" s="106"/>
      <c r="D210" s="106"/>
      <c r="E210" s="106"/>
      <c r="F210" s="106"/>
    </row>
    <row r="211" spans="2:6" ht="12.75">
      <c r="B211" s="105"/>
      <c r="C211" s="106"/>
      <c r="D211" s="106"/>
      <c r="E211" s="106"/>
      <c r="F211" s="106"/>
    </row>
    <row r="212" spans="2:6" ht="12.75">
      <c r="B212" s="105"/>
      <c r="C212" s="106"/>
      <c r="D212" s="106"/>
      <c r="E212" s="106"/>
      <c r="F212" s="106"/>
    </row>
    <row r="213" spans="2:6" ht="12.75">
      <c r="B213" s="105"/>
      <c r="C213" s="106"/>
      <c r="D213" s="106"/>
      <c r="E213" s="106"/>
      <c r="F213" s="106"/>
    </row>
    <row r="214" spans="2:6" ht="12.75">
      <c r="B214" s="105"/>
      <c r="C214" s="106"/>
      <c r="D214" s="106"/>
      <c r="E214" s="106"/>
      <c r="F214" s="106"/>
    </row>
    <row r="215" spans="2:6" ht="12.75">
      <c r="B215" s="105"/>
      <c r="C215" s="106"/>
      <c r="D215" s="106"/>
      <c r="E215" s="106"/>
      <c r="F215" s="106"/>
    </row>
    <row r="216" spans="2:6" ht="12.75">
      <c r="B216" s="105"/>
      <c r="C216" s="106"/>
      <c r="D216" s="106"/>
      <c r="E216" s="106"/>
      <c r="F216" s="106"/>
    </row>
    <row r="217" spans="2:6" ht="12.75">
      <c r="B217" s="105"/>
      <c r="C217" s="106"/>
      <c r="D217" s="106"/>
      <c r="E217" s="106"/>
      <c r="F217" s="106"/>
    </row>
    <row r="218" spans="2:6" ht="12.75">
      <c r="B218" s="105"/>
      <c r="C218" s="106"/>
      <c r="D218" s="106"/>
      <c r="E218" s="106"/>
      <c r="F218" s="106"/>
    </row>
    <row r="219" spans="2:6" ht="12.75">
      <c r="B219" s="105"/>
      <c r="C219" s="106"/>
      <c r="D219" s="106"/>
      <c r="E219" s="106"/>
      <c r="F219" s="106"/>
    </row>
    <row r="220" spans="2:6" ht="12.75">
      <c r="B220" s="105"/>
      <c r="C220" s="106"/>
      <c r="D220" s="106"/>
      <c r="E220" s="106"/>
      <c r="F220" s="106"/>
    </row>
    <row r="221" spans="2:6" ht="12.75">
      <c r="B221" s="105"/>
      <c r="C221" s="106"/>
      <c r="D221" s="106"/>
      <c r="E221" s="106"/>
      <c r="F221" s="106"/>
    </row>
    <row r="222" spans="2:6" ht="12.75">
      <c r="B222" s="105"/>
      <c r="C222" s="106"/>
      <c r="D222" s="106"/>
      <c r="E222" s="106"/>
      <c r="F222" s="106"/>
    </row>
    <row r="223" spans="2:6" ht="12.75">
      <c r="B223" s="105"/>
      <c r="C223" s="106"/>
      <c r="D223" s="106"/>
      <c r="E223" s="106"/>
      <c r="F223" s="106"/>
    </row>
    <row r="224" spans="2:6" ht="12.75">
      <c r="B224" s="105"/>
      <c r="C224" s="106"/>
      <c r="D224" s="106"/>
      <c r="E224" s="106"/>
      <c r="F224" s="106"/>
    </row>
    <row r="225" spans="2:6" ht="12.75">
      <c r="B225" s="105"/>
      <c r="C225" s="106"/>
      <c r="D225" s="106"/>
      <c r="E225" s="106"/>
      <c r="F225" s="106"/>
    </row>
    <row r="226" spans="2:6" ht="12.75">
      <c r="B226" s="105"/>
      <c r="C226" s="106"/>
      <c r="D226" s="106"/>
      <c r="E226" s="106"/>
      <c r="F226" s="106"/>
    </row>
    <row r="227" spans="2:6" ht="12.75">
      <c r="B227" s="105"/>
      <c r="C227" s="106"/>
      <c r="D227" s="106"/>
      <c r="E227" s="106"/>
      <c r="F227" s="106"/>
    </row>
    <row r="228" spans="2:6" ht="12.75">
      <c r="B228" s="105"/>
      <c r="C228" s="106"/>
      <c r="D228" s="106"/>
      <c r="E228" s="106"/>
      <c r="F228" s="106"/>
    </row>
    <row r="229" spans="2:6" ht="12.75">
      <c r="B229" s="105"/>
      <c r="C229" s="106"/>
      <c r="D229" s="106"/>
      <c r="E229" s="106"/>
      <c r="F229" s="106"/>
    </row>
    <row r="230" spans="2:6" ht="12.75">
      <c r="B230" s="105"/>
      <c r="C230" s="106"/>
      <c r="D230" s="106"/>
      <c r="E230" s="106"/>
      <c r="F230" s="106"/>
    </row>
    <row r="231" spans="2:6" ht="12.75">
      <c r="B231" s="105"/>
      <c r="C231" s="106"/>
      <c r="D231" s="106"/>
      <c r="E231" s="106"/>
      <c r="F231" s="106"/>
    </row>
    <row r="232" spans="2:6" ht="12.75">
      <c r="B232" s="105"/>
      <c r="C232" s="106"/>
      <c r="D232" s="106"/>
      <c r="E232" s="106"/>
      <c r="F232" s="106"/>
    </row>
    <row r="233" spans="2:6" ht="12.75">
      <c r="B233" s="105"/>
      <c r="C233" s="106"/>
      <c r="D233" s="106"/>
      <c r="E233" s="106"/>
      <c r="F233" s="106"/>
    </row>
    <row r="234" spans="2:6" ht="12.75">
      <c r="B234" s="105"/>
      <c r="C234" s="106"/>
      <c r="D234" s="106"/>
      <c r="E234" s="106"/>
      <c r="F234" s="106"/>
    </row>
    <row r="235" spans="2:6" ht="12.75">
      <c r="B235" s="105"/>
      <c r="C235" s="106"/>
      <c r="D235" s="106"/>
      <c r="E235" s="106"/>
      <c r="F235" s="106"/>
    </row>
    <row r="236" spans="2:6" ht="12.75">
      <c r="B236" s="105"/>
      <c r="C236" s="106"/>
      <c r="D236" s="106"/>
      <c r="E236" s="106"/>
      <c r="F236" s="106"/>
    </row>
    <row r="237" spans="2:6" ht="12.75">
      <c r="B237" s="105"/>
      <c r="C237" s="106"/>
      <c r="D237" s="106"/>
      <c r="E237" s="106"/>
      <c r="F237" s="106"/>
    </row>
    <row r="238" spans="2:6" ht="12.75">
      <c r="B238" s="105"/>
      <c r="C238" s="106"/>
      <c r="D238" s="106"/>
      <c r="E238" s="106"/>
      <c r="F238" s="106"/>
    </row>
    <row r="239" spans="2:6" ht="12.75">
      <c r="B239" s="105"/>
      <c r="C239" s="106"/>
      <c r="D239" s="106"/>
      <c r="E239" s="106"/>
      <c r="F239" s="106"/>
    </row>
    <row r="240" spans="2:6" ht="12.75">
      <c r="B240" s="105"/>
      <c r="C240" s="106"/>
      <c r="D240" s="106"/>
      <c r="E240" s="106"/>
      <c r="F240" s="106"/>
    </row>
    <row r="241" spans="2:6" ht="12.75">
      <c r="B241" s="105"/>
      <c r="C241" s="106"/>
      <c r="D241" s="106"/>
      <c r="E241" s="106"/>
      <c r="F241" s="106"/>
    </row>
    <row r="242" spans="2:6" ht="12.75">
      <c r="B242" s="105"/>
      <c r="C242" s="106"/>
      <c r="D242" s="106"/>
      <c r="E242" s="106"/>
      <c r="F242" s="106"/>
    </row>
    <row r="243" spans="2:6" ht="12.75">
      <c r="B243" s="105"/>
      <c r="C243" s="106"/>
      <c r="D243" s="106"/>
      <c r="E243" s="106"/>
      <c r="F243" s="106"/>
    </row>
    <row r="244" spans="2:6" ht="12.75">
      <c r="B244" s="105"/>
      <c r="C244" s="106"/>
      <c r="D244" s="106"/>
      <c r="E244" s="106"/>
      <c r="F244" s="106"/>
    </row>
    <row r="245" spans="2:6" ht="12.75">
      <c r="B245" s="105"/>
      <c r="C245" s="106"/>
      <c r="D245" s="106"/>
      <c r="E245" s="106"/>
      <c r="F245" s="106"/>
    </row>
    <row r="246" spans="2:6" ht="12.75">
      <c r="B246" s="105"/>
      <c r="C246" s="106"/>
      <c r="D246" s="106"/>
      <c r="E246" s="106"/>
      <c r="F246" s="106"/>
    </row>
    <row r="247" spans="2:6" ht="12.75">
      <c r="B247" s="105"/>
      <c r="C247" s="106"/>
      <c r="D247" s="106"/>
      <c r="E247" s="106"/>
      <c r="F247" s="106"/>
    </row>
    <row r="248" spans="2:6" ht="12.75">
      <c r="B248" s="105"/>
      <c r="C248" s="106"/>
      <c r="D248" s="106"/>
      <c r="E248" s="106"/>
      <c r="F248" s="106"/>
    </row>
    <row r="249" spans="2:6" ht="12.75">
      <c r="B249" s="105"/>
      <c r="C249" s="106"/>
      <c r="D249" s="106"/>
      <c r="E249" s="106"/>
      <c r="F249" s="106"/>
    </row>
    <row r="250" spans="2:6" ht="12.75">
      <c r="B250" s="105"/>
      <c r="C250" s="106"/>
      <c r="D250" s="106"/>
      <c r="E250" s="106"/>
      <c r="F250" s="106"/>
    </row>
    <row r="251" spans="2:6" ht="12.75">
      <c r="B251" s="105"/>
      <c r="C251" s="106"/>
      <c r="D251" s="106"/>
      <c r="E251" s="106"/>
      <c r="F251" s="106"/>
    </row>
    <row r="252" spans="2:6" ht="12.75">
      <c r="B252" s="105"/>
      <c r="C252" s="106"/>
      <c r="D252" s="106"/>
      <c r="E252" s="106"/>
      <c r="F252" s="106"/>
    </row>
    <row r="253" spans="2:6" ht="12.75">
      <c r="B253" s="105"/>
      <c r="C253" s="106"/>
      <c r="D253" s="106"/>
      <c r="E253" s="106"/>
      <c r="F253" s="106"/>
    </row>
    <row r="254" spans="2:6" ht="12.75">
      <c r="B254" s="105"/>
      <c r="C254" s="106"/>
      <c r="D254" s="106"/>
      <c r="E254" s="106"/>
      <c r="F254" s="106"/>
    </row>
    <row r="255" spans="2:6" ht="12.75">
      <c r="B255" s="105"/>
      <c r="C255" s="106"/>
      <c r="D255" s="106"/>
      <c r="E255" s="106"/>
      <c r="F255" s="106"/>
    </row>
    <row r="256" spans="2:6" ht="12.75">
      <c r="B256" s="105"/>
      <c r="C256" s="106"/>
      <c r="D256" s="106"/>
      <c r="E256" s="106"/>
      <c r="F256" s="106"/>
    </row>
    <row r="257" spans="2:6" ht="12.75">
      <c r="B257" s="105"/>
      <c r="C257" s="106"/>
      <c r="D257" s="106"/>
      <c r="E257" s="106"/>
      <c r="F257" s="106"/>
    </row>
    <row r="258" spans="2:6" ht="12.75">
      <c r="B258" s="105"/>
      <c r="C258" s="106"/>
      <c r="D258" s="106"/>
      <c r="E258" s="106"/>
      <c r="F258" s="106"/>
    </row>
    <row r="259" spans="2:6" ht="12.75">
      <c r="B259" s="105"/>
      <c r="C259" s="106"/>
      <c r="D259" s="106"/>
      <c r="E259" s="106"/>
      <c r="F259" s="106"/>
    </row>
    <row r="260" spans="2:6" ht="12.75">
      <c r="B260" s="105"/>
      <c r="C260" s="106"/>
      <c r="D260" s="106"/>
      <c r="E260" s="106"/>
      <c r="F260" s="106"/>
    </row>
    <row r="261" spans="2:6" ht="12.75">
      <c r="B261" s="105"/>
      <c r="C261" s="106"/>
      <c r="D261" s="106"/>
      <c r="E261" s="106"/>
      <c r="F261" s="106"/>
    </row>
    <row r="262" spans="2:6" ht="12.75">
      <c r="B262" s="105"/>
      <c r="C262" s="106"/>
      <c r="D262" s="106"/>
      <c r="E262" s="106"/>
      <c r="F262" s="106"/>
    </row>
    <row r="263" spans="2:6" ht="12.75">
      <c r="B263" s="105"/>
      <c r="C263" s="106"/>
      <c r="D263" s="106"/>
      <c r="E263" s="106"/>
      <c r="F263" s="106"/>
    </row>
    <row r="264" spans="2:6" ht="12.75">
      <c r="B264" s="105"/>
      <c r="C264" s="106"/>
      <c r="D264" s="106"/>
      <c r="E264" s="106"/>
      <c r="F264" s="106"/>
    </row>
    <row r="265" spans="2:6" ht="12.75">
      <c r="B265" s="105"/>
      <c r="C265" s="106"/>
      <c r="D265" s="106"/>
      <c r="E265" s="106"/>
      <c r="F265" s="106"/>
    </row>
    <row r="266" spans="2:6" ht="12.75">
      <c r="B266" s="105"/>
      <c r="C266" s="106"/>
      <c r="D266" s="106"/>
      <c r="E266" s="106"/>
      <c r="F266" s="106"/>
    </row>
    <row r="267" spans="2:6" ht="12.75">
      <c r="B267" s="105"/>
      <c r="C267" s="106"/>
      <c r="D267" s="106"/>
      <c r="E267" s="106"/>
      <c r="F267" s="106"/>
    </row>
    <row r="268" spans="2:6" ht="12.75">
      <c r="B268" s="105"/>
      <c r="C268" s="106"/>
      <c r="D268" s="106"/>
      <c r="E268" s="106"/>
      <c r="F268" s="106"/>
    </row>
    <row r="269" spans="2:6" ht="12.75">
      <c r="B269" s="105"/>
      <c r="C269" s="106"/>
      <c r="D269" s="106"/>
      <c r="E269" s="106"/>
      <c r="F269" s="106"/>
    </row>
    <row r="270" spans="2:6" ht="12.75">
      <c r="B270" s="105"/>
      <c r="C270" s="106"/>
      <c r="D270" s="106"/>
      <c r="E270" s="106"/>
      <c r="F270" s="106"/>
    </row>
    <row r="271" spans="2:6" ht="12.75">
      <c r="B271" s="105"/>
      <c r="C271" s="106"/>
      <c r="D271" s="106"/>
      <c r="E271" s="106"/>
      <c r="F271" s="106"/>
    </row>
    <row r="272" spans="2:6" ht="12.75">
      <c r="B272" s="105"/>
      <c r="C272" s="106"/>
      <c r="D272" s="106"/>
      <c r="E272" s="106"/>
      <c r="F272" s="106"/>
    </row>
    <row r="273" spans="2:6" ht="12.75">
      <c r="B273" s="105"/>
      <c r="C273" s="106"/>
      <c r="D273" s="106"/>
      <c r="E273" s="106"/>
      <c r="F273" s="106"/>
    </row>
    <row r="274" spans="2:6" ht="12.75">
      <c r="B274" s="105"/>
      <c r="C274" s="106"/>
      <c r="D274" s="106"/>
      <c r="E274" s="106"/>
      <c r="F274" s="106"/>
    </row>
    <row r="275" spans="2:6" ht="12.75">
      <c r="B275" s="105"/>
      <c r="C275" s="106"/>
      <c r="D275" s="106"/>
      <c r="E275" s="106"/>
      <c r="F275" s="106"/>
    </row>
    <row r="276" spans="2:6" ht="12.75">
      <c r="B276" s="105"/>
      <c r="C276" s="106"/>
      <c r="D276" s="106"/>
      <c r="E276" s="106"/>
      <c r="F276" s="106"/>
    </row>
    <row r="277" spans="2:6" ht="12.75">
      <c r="B277" s="105"/>
      <c r="C277" s="106"/>
      <c r="D277" s="106"/>
      <c r="E277" s="106"/>
      <c r="F277" s="106"/>
    </row>
    <row r="278" spans="2:6" ht="12.75">
      <c r="B278" s="105"/>
      <c r="C278" s="106"/>
      <c r="D278" s="106"/>
      <c r="E278" s="106"/>
      <c r="F278" s="106"/>
    </row>
    <row r="279" spans="2:6" ht="12.75">
      <c r="B279" s="105"/>
      <c r="C279" s="106"/>
      <c r="D279" s="106"/>
      <c r="E279" s="106"/>
      <c r="F279" s="106"/>
    </row>
    <row r="280" spans="2:6" ht="12.75">
      <c r="B280" s="105"/>
      <c r="C280" s="106"/>
      <c r="D280" s="106"/>
      <c r="E280" s="106"/>
      <c r="F280" s="106"/>
    </row>
    <row r="281" spans="2:6" ht="12.75">
      <c r="B281" s="105"/>
      <c r="C281" s="106"/>
      <c r="D281" s="106"/>
      <c r="E281" s="106"/>
      <c r="F281" s="106"/>
    </row>
    <row r="282" spans="2:6" ht="12.75">
      <c r="B282" s="105"/>
      <c r="C282" s="106"/>
      <c r="D282" s="106"/>
      <c r="E282" s="106"/>
      <c r="F282" s="106"/>
    </row>
    <row r="283" spans="2:6" ht="12.75">
      <c r="B283" s="105"/>
      <c r="C283" s="106"/>
      <c r="D283" s="106"/>
      <c r="E283" s="106"/>
      <c r="F283" s="106"/>
    </row>
    <row r="284" spans="2:6" ht="12.75">
      <c r="B284" s="105"/>
      <c r="C284" s="106"/>
      <c r="D284" s="106"/>
      <c r="E284" s="106"/>
      <c r="F284" s="106"/>
    </row>
    <row r="285" spans="2:6" ht="12.75">
      <c r="B285" s="105"/>
      <c r="C285" s="106"/>
      <c r="D285" s="106"/>
      <c r="E285" s="106"/>
      <c r="F285" s="106"/>
    </row>
    <row r="286" spans="2:6" ht="12.75">
      <c r="B286" s="105"/>
      <c r="C286" s="106"/>
      <c r="D286" s="106"/>
      <c r="E286" s="106"/>
      <c r="F286" s="106"/>
    </row>
    <row r="287" spans="2:6" ht="12.75">
      <c r="B287" s="105"/>
      <c r="C287" s="106"/>
      <c r="D287" s="106"/>
      <c r="E287" s="106"/>
      <c r="F287" s="106"/>
    </row>
    <row r="288" spans="2:6" ht="12.75">
      <c r="B288" s="105"/>
      <c r="C288" s="106"/>
      <c r="D288" s="106"/>
      <c r="E288" s="106"/>
      <c r="F288" s="106"/>
    </row>
    <row r="289" spans="2:6" ht="12.75">
      <c r="B289" s="105"/>
      <c r="C289" s="106"/>
      <c r="D289" s="106"/>
      <c r="E289" s="106"/>
      <c r="F289" s="106"/>
    </row>
    <row r="290" spans="2:6" ht="12.75">
      <c r="B290" s="105"/>
      <c r="C290" s="106"/>
      <c r="D290" s="106"/>
      <c r="E290" s="106"/>
      <c r="F290" s="106"/>
    </row>
    <row r="291" spans="2:6" ht="12.75">
      <c r="B291" s="105"/>
      <c r="C291" s="106"/>
      <c r="D291" s="106"/>
      <c r="E291" s="106"/>
      <c r="F291" s="106"/>
    </row>
    <row r="292" spans="2:6" ht="12.75">
      <c r="B292" s="105"/>
      <c r="C292" s="106"/>
      <c r="D292" s="106"/>
      <c r="E292" s="106"/>
      <c r="F292" s="106"/>
    </row>
    <row r="293" spans="2:6" ht="12.75">
      <c r="B293" s="105"/>
      <c r="C293" s="106"/>
      <c r="D293" s="106"/>
      <c r="E293" s="106"/>
      <c r="F293" s="106"/>
    </row>
    <row r="294" spans="2:6" ht="12.75">
      <c r="B294" s="105"/>
      <c r="C294" s="106"/>
      <c r="D294" s="106"/>
      <c r="E294" s="106"/>
      <c r="F294" s="106"/>
    </row>
    <row r="295" spans="2:6" ht="12.75">
      <c r="B295" s="105"/>
      <c r="C295" s="106"/>
      <c r="D295" s="106"/>
      <c r="E295" s="106"/>
      <c r="F295" s="106"/>
    </row>
    <row r="296" spans="2:6" ht="12.75">
      <c r="B296" s="105"/>
      <c r="C296" s="106"/>
      <c r="D296" s="106"/>
      <c r="E296" s="106"/>
      <c r="F296" s="106"/>
    </row>
    <row r="297" spans="2:6" ht="12.75">
      <c r="B297" s="105"/>
      <c r="C297" s="106"/>
      <c r="D297" s="106"/>
      <c r="E297" s="106"/>
      <c r="F297" s="106"/>
    </row>
    <row r="298" spans="2:6" ht="12.75">
      <c r="B298" s="105"/>
      <c r="C298" s="106"/>
      <c r="D298" s="106"/>
      <c r="E298" s="106"/>
      <c r="F298" s="106"/>
    </row>
    <row r="299" spans="2:6" ht="12.75">
      <c r="B299" s="105"/>
      <c r="C299" s="106"/>
      <c r="D299" s="106"/>
      <c r="E299" s="106"/>
      <c r="F299" s="106"/>
    </row>
    <row r="300" spans="2:6" ht="12.75">
      <c r="B300" s="105"/>
      <c r="C300" s="106"/>
      <c r="D300" s="106"/>
      <c r="E300" s="106"/>
      <c r="F300" s="106"/>
    </row>
    <row r="301" spans="2:6" ht="12.75">
      <c r="B301" s="105"/>
      <c r="C301" s="106"/>
      <c r="D301" s="106"/>
      <c r="E301" s="106"/>
      <c r="F301" s="106"/>
    </row>
    <row r="302" spans="2:6" ht="12.75">
      <c r="B302" s="105"/>
      <c r="C302" s="106"/>
      <c r="D302" s="106"/>
      <c r="E302" s="106"/>
      <c r="F302" s="106"/>
    </row>
    <row r="303" spans="2:6" ht="12.75">
      <c r="B303" s="105"/>
      <c r="C303" s="106"/>
      <c r="D303" s="106"/>
      <c r="E303" s="106"/>
      <c r="F303" s="106"/>
    </row>
    <row r="304" spans="2:6" ht="12.75">
      <c r="B304" s="105"/>
      <c r="C304" s="106"/>
      <c r="D304" s="106"/>
      <c r="E304" s="106"/>
      <c r="F304" s="106"/>
    </row>
    <row r="305" spans="2:6" ht="12.75">
      <c r="B305" s="105"/>
      <c r="C305" s="106"/>
      <c r="D305" s="106"/>
      <c r="E305" s="106"/>
      <c r="F305" s="106"/>
    </row>
    <row r="306" spans="2:6" ht="12.75">
      <c r="B306" s="105"/>
      <c r="C306" s="106"/>
      <c r="D306" s="106"/>
      <c r="E306" s="106"/>
      <c r="F306" s="106"/>
    </row>
    <row r="307" spans="2:6" ht="12.75">
      <c r="B307" s="105"/>
      <c r="C307" s="106"/>
      <c r="D307" s="106"/>
      <c r="E307" s="106"/>
      <c r="F307" s="106"/>
    </row>
    <row r="308" spans="2:6" ht="12.75">
      <c r="B308" s="105"/>
      <c r="C308" s="106"/>
      <c r="D308" s="106"/>
      <c r="E308" s="106"/>
      <c r="F308" s="106"/>
    </row>
    <row r="309" spans="2:6" ht="12.75">
      <c r="B309" s="105"/>
      <c r="C309" s="106"/>
      <c r="D309" s="106"/>
      <c r="E309" s="106"/>
      <c r="F309" s="106"/>
    </row>
    <row r="310" spans="2:6" ht="12.75">
      <c r="B310" s="105"/>
      <c r="C310" s="106"/>
      <c r="D310" s="106"/>
      <c r="E310" s="106"/>
      <c r="F310" s="106"/>
    </row>
    <row r="311" spans="2:6" ht="12.75">
      <c r="B311" s="105"/>
      <c r="C311" s="106"/>
      <c r="D311" s="106"/>
      <c r="E311" s="106"/>
      <c r="F311" s="106"/>
    </row>
    <row r="312" spans="2:6" ht="12.75">
      <c r="B312" s="105"/>
      <c r="C312" s="106"/>
      <c r="D312" s="106"/>
      <c r="E312" s="106"/>
      <c r="F312" s="106"/>
    </row>
    <row r="313" spans="2:6" ht="12.75">
      <c r="B313" s="105"/>
      <c r="C313" s="106"/>
      <c r="D313" s="106"/>
      <c r="E313" s="106"/>
      <c r="F313" s="106"/>
    </row>
    <row r="314" spans="2:6" ht="12.75">
      <c r="B314" s="105"/>
      <c r="C314" s="106"/>
      <c r="D314" s="106"/>
      <c r="E314" s="106"/>
      <c r="F314" s="106"/>
    </row>
    <row r="315" spans="2:6" ht="12.75">
      <c r="B315" s="105"/>
      <c r="C315" s="106"/>
      <c r="D315" s="106"/>
      <c r="E315" s="106"/>
      <c r="F315" s="106"/>
    </row>
    <row r="316" spans="2:6" ht="12.75">
      <c r="B316" s="105"/>
      <c r="C316" s="106"/>
      <c r="D316" s="106"/>
      <c r="E316" s="106"/>
      <c r="F316" s="106"/>
    </row>
    <row r="317" spans="2:6" ht="12.75">
      <c r="B317" s="105"/>
      <c r="C317" s="106"/>
      <c r="D317" s="106"/>
      <c r="E317" s="106"/>
      <c r="F317" s="106"/>
    </row>
    <row r="318" spans="2:6" ht="12.75">
      <c r="B318" s="105"/>
      <c r="C318" s="106"/>
      <c r="D318" s="106"/>
      <c r="E318" s="106"/>
      <c r="F318" s="106"/>
    </row>
    <row r="319" spans="2:6" ht="12.75">
      <c r="B319" s="105"/>
      <c r="C319" s="106"/>
      <c r="D319" s="106"/>
      <c r="E319" s="106"/>
      <c r="F319" s="106"/>
    </row>
    <row r="320" spans="2:6" ht="12.75">
      <c r="B320" s="105"/>
      <c r="C320" s="106"/>
      <c r="D320" s="106"/>
      <c r="E320" s="106"/>
      <c r="F320" s="106"/>
    </row>
    <row r="321" spans="2:6" ht="12.75">
      <c r="B321" s="105"/>
      <c r="C321" s="106"/>
      <c r="D321" s="106"/>
      <c r="E321" s="106"/>
      <c r="F321" s="106"/>
    </row>
    <row r="322" spans="2:6" ht="12.75">
      <c r="B322" s="105"/>
      <c r="C322" s="106"/>
      <c r="D322" s="106"/>
      <c r="E322" s="106"/>
      <c r="F322" s="106"/>
    </row>
    <row r="323" spans="2:6" ht="12.75">
      <c r="B323" s="105"/>
      <c r="C323" s="106"/>
      <c r="D323" s="106"/>
      <c r="E323" s="106"/>
      <c r="F323" s="106"/>
    </row>
    <row r="324" spans="2:6" ht="12.75">
      <c r="B324" s="105"/>
      <c r="C324" s="106"/>
      <c r="D324" s="106"/>
      <c r="E324" s="106"/>
      <c r="F324" s="106"/>
    </row>
    <row r="325" spans="2:6" ht="12.75">
      <c r="B325" s="105"/>
      <c r="C325" s="106"/>
      <c r="D325" s="106"/>
      <c r="E325" s="106"/>
      <c r="F325" s="106"/>
    </row>
    <row r="326" spans="2:6" ht="12.75">
      <c r="B326" s="105"/>
      <c r="C326" s="106"/>
      <c r="D326" s="106"/>
      <c r="E326" s="106"/>
      <c r="F326" s="106"/>
    </row>
    <row r="327" spans="2:6" ht="12.75">
      <c r="B327" s="105"/>
      <c r="C327" s="106"/>
      <c r="D327" s="106"/>
      <c r="E327" s="106"/>
      <c r="F327" s="106"/>
    </row>
    <row r="328" spans="2:6" ht="12.75">
      <c r="B328" s="105"/>
      <c r="C328" s="106"/>
      <c r="D328" s="106"/>
      <c r="E328" s="106"/>
      <c r="F328" s="106"/>
    </row>
    <row r="329" spans="2:6" ht="12.75">
      <c r="B329" s="105"/>
      <c r="C329" s="106"/>
      <c r="D329" s="106"/>
      <c r="E329" s="106"/>
      <c r="F329" s="106"/>
    </row>
    <row r="330" spans="2:6" ht="12.75">
      <c r="B330" s="105"/>
      <c r="C330" s="106"/>
      <c r="D330" s="106"/>
      <c r="E330" s="106"/>
      <c r="F330" s="106"/>
    </row>
    <row r="331" spans="2:6" ht="12.75">
      <c r="B331" s="105"/>
      <c r="C331" s="106"/>
      <c r="D331" s="106"/>
      <c r="E331" s="106"/>
      <c r="F331" s="106"/>
    </row>
    <row r="332" spans="2:6" ht="12.75">
      <c r="B332" s="105"/>
      <c r="C332" s="106"/>
      <c r="D332" s="106"/>
      <c r="E332" s="106"/>
      <c r="F332" s="106"/>
    </row>
    <row r="333" spans="2:6" ht="12.75">
      <c r="B333" s="105"/>
      <c r="C333" s="106"/>
      <c r="D333" s="106"/>
      <c r="E333" s="106"/>
      <c r="F333" s="106"/>
    </row>
    <row r="334" spans="2:6" ht="12.75">
      <c r="B334" s="105"/>
      <c r="C334" s="106"/>
      <c r="D334" s="106"/>
      <c r="E334" s="106"/>
      <c r="F334" s="106"/>
    </row>
    <row r="335" spans="2:6" ht="12.75">
      <c r="B335" s="105"/>
      <c r="C335" s="106"/>
      <c r="D335" s="106"/>
      <c r="E335" s="106"/>
      <c r="F335" s="106"/>
    </row>
    <row r="336" spans="2:6" ht="12.75">
      <c r="B336" s="105"/>
      <c r="C336" s="106"/>
      <c r="D336" s="106"/>
      <c r="E336" s="106"/>
      <c r="F336" s="106"/>
    </row>
    <row r="337" spans="2:6" ht="12.75">
      <c r="B337" s="105"/>
      <c r="C337" s="106"/>
      <c r="D337" s="106"/>
      <c r="E337" s="106"/>
      <c r="F337" s="106"/>
    </row>
    <row r="338" spans="2:6" ht="12.75">
      <c r="B338" s="105"/>
      <c r="C338" s="106"/>
      <c r="D338" s="106"/>
      <c r="E338" s="106"/>
      <c r="F338" s="106"/>
    </row>
    <row r="339" spans="2:6" ht="12.75">
      <c r="B339" s="105"/>
      <c r="C339" s="106"/>
      <c r="D339" s="106"/>
      <c r="E339" s="106"/>
      <c r="F339" s="106"/>
    </row>
    <row r="340" spans="2:6" ht="12.75">
      <c r="B340" s="105"/>
      <c r="C340" s="106"/>
      <c r="D340" s="106"/>
      <c r="E340" s="106"/>
      <c r="F340" s="106"/>
    </row>
    <row r="341" spans="2:6" ht="12.75">
      <c r="B341" s="105"/>
      <c r="C341" s="106"/>
      <c r="D341" s="106"/>
      <c r="E341" s="106"/>
      <c r="F341" s="106"/>
    </row>
    <row r="342" spans="2:6" ht="12.75">
      <c r="B342" s="105"/>
      <c r="C342" s="106"/>
      <c r="D342" s="106"/>
      <c r="E342" s="106"/>
      <c r="F342" s="106"/>
    </row>
    <row r="343" spans="2:6" ht="12.75">
      <c r="B343" s="105"/>
      <c r="C343" s="106"/>
      <c r="D343" s="106"/>
      <c r="E343" s="106"/>
      <c r="F343" s="106"/>
    </row>
    <row r="344" spans="2:6" ht="12.75">
      <c r="B344" s="105"/>
      <c r="C344" s="106"/>
      <c r="D344" s="106"/>
      <c r="E344" s="106"/>
      <c r="F344" s="106"/>
    </row>
    <row r="345" spans="2:6" ht="12.75">
      <c r="B345" s="105"/>
      <c r="C345" s="106"/>
      <c r="D345" s="106"/>
      <c r="E345" s="106"/>
      <c r="F345" s="106"/>
    </row>
    <row r="346" spans="2:6" ht="12.75">
      <c r="B346" s="105"/>
      <c r="C346" s="106"/>
      <c r="D346" s="106"/>
      <c r="E346" s="106"/>
      <c r="F346" s="106"/>
    </row>
    <row r="347" spans="2:6" ht="12.75">
      <c r="B347" s="105"/>
      <c r="C347" s="106"/>
      <c r="D347" s="106"/>
      <c r="E347" s="106"/>
      <c r="F347" s="106"/>
    </row>
    <row r="348" spans="2:6" ht="12.75">
      <c r="B348" s="105"/>
      <c r="C348" s="106"/>
      <c r="D348" s="106"/>
      <c r="E348" s="106"/>
      <c r="F348" s="106"/>
    </row>
    <row r="349" spans="2:6" ht="12.75">
      <c r="B349" s="105"/>
      <c r="C349" s="106"/>
      <c r="D349" s="106"/>
      <c r="E349" s="106"/>
      <c r="F349" s="106"/>
    </row>
    <row r="350" spans="2:6" ht="12.75">
      <c r="B350" s="105"/>
      <c r="C350" s="106"/>
      <c r="D350" s="106"/>
      <c r="E350" s="106"/>
      <c r="F350" s="106"/>
    </row>
    <row r="351" spans="2:6" ht="12.75">
      <c r="B351" s="105"/>
      <c r="C351" s="106"/>
      <c r="D351" s="106"/>
      <c r="E351" s="106"/>
      <c r="F351" s="106"/>
    </row>
    <row r="352" spans="2:6" ht="12.75">
      <c r="B352" s="105"/>
      <c r="C352" s="106"/>
      <c r="D352" s="106"/>
      <c r="E352" s="106"/>
      <c r="F352" s="106"/>
    </row>
    <row r="353" spans="2:6" ht="12.75">
      <c r="B353" s="105"/>
      <c r="C353" s="106"/>
      <c r="D353" s="106"/>
      <c r="E353" s="106"/>
      <c r="F353" s="106"/>
    </row>
    <row r="354" spans="2:6" ht="12.75">
      <c r="B354" s="105"/>
      <c r="C354" s="106"/>
      <c r="D354" s="106"/>
      <c r="E354" s="106"/>
      <c r="F354" s="106"/>
    </row>
    <row r="355" spans="2:6" ht="12.75">
      <c r="B355" s="105"/>
      <c r="C355" s="106"/>
      <c r="D355" s="106"/>
      <c r="E355" s="106"/>
      <c r="F355" s="106"/>
    </row>
    <row r="356" spans="2:6" ht="12.75">
      <c r="B356" s="105"/>
      <c r="C356" s="106"/>
      <c r="D356" s="106"/>
      <c r="E356" s="106"/>
      <c r="F356" s="106"/>
    </row>
    <row r="357" spans="2:6" ht="12.75">
      <c r="B357" s="105"/>
      <c r="C357" s="106"/>
      <c r="D357" s="106"/>
      <c r="E357" s="106"/>
      <c r="F357" s="106"/>
    </row>
    <row r="358" spans="2:6" ht="12.75">
      <c r="B358" s="105"/>
      <c r="C358" s="106"/>
      <c r="D358" s="106"/>
      <c r="E358" s="106"/>
      <c r="F358" s="106"/>
    </row>
    <row r="359" spans="2:6" ht="12.75">
      <c r="B359" s="105"/>
      <c r="C359" s="106"/>
      <c r="D359" s="106"/>
      <c r="E359" s="106"/>
      <c r="F359" s="106"/>
    </row>
    <row r="360" spans="2:6" ht="12.75">
      <c r="B360" s="105"/>
      <c r="C360" s="106"/>
      <c r="D360" s="106"/>
      <c r="E360" s="106"/>
      <c r="F360" s="106"/>
    </row>
    <row r="361" spans="2:6" ht="12.75">
      <c r="B361" s="105"/>
      <c r="C361" s="106"/>
      <c r="D361" s="106"/>
      <c r="E361" s="106"/>
      <c r="F361" s="106"/>
    </row>
    <row r="362" spans="2:6" ht="12.75">
      <c r="B362" s="105"/>
      <c r="C362" s="106"/>
      <c r="D362" s="106"/>
      <c r="E362" s="106"/>
      <c r="F362" s="106"/>
    </row>
    <row r="363" spans="2:6" ht="12.75">
      <c r="B363" s="105"/>
      <c r="C363" s="106"/>
      <c r="D363" s="106"/>
      <c r="E363" s="106"/>
      <c r="F363" s="106"/>
    </row>
    <row r="364" spans="2:6" ht="12.75">
      <c r="B364" s="105"/>
      <c r="C364" s="106"/>
      <c r="D364" s="106"/>
      <c r="E364" s="106"/>
      <c r="F364" s="106"/>
    </row>
    <row r="365" spans="2:6" ht="12.75">
      <c r="B365" s="105"/>
      <c r="C365" s="106"/>
      <c r="D365" s="106"/>
      <c r="E365" s="106"/>
      <c r="F365" s="106"/>
    </row>
    <row r="366" spans="2:6" ht="12.75">
      <c r="B366" s="105"/>
      <c r="C366" s="106"/>
      <c r="D366" s="106"/>
      <c r="E366" s="106"/>
      <c r="F366" s="106"/>
    </row>
    <row r="367" spans="2:6" ht="12.75">
      <c r="B367" s="105"/>
      <c r="C367" s="106"/>
      <c r="D367" s="106"/>
      <c r="E367" s="106"/>
      <c r="F367" s="106"/>
    </row>
    <row r="368" spans="2:6" ht="12.75">
      <c r="B368" s="105"/>
      <c r="C368" s="106"/>
      <c r="D368" s="106"/>
      <c r="E368" s="106"/>
      <c r="F368" s="106"/>
    </row>
    <row r="369" spans="2:6" ht="12.75">
      <c r="B369" s="105"/>
      <c r="C369" s="106"/>
      <c r="D369" s="106"/>
      <c r="E369" s="106"/>
      <c r="F369" s="106"/>
    </row>
    <row r="370" spans="2:6" ht="12.75">
      <c r="B370" s="105"/>
      <c r="C370" s="106"/>
      <c r="D370" s="106"/>
      <c r="E370" s="106"/>
      <c r="F370" s="106"/>
    </row>
    <row r="371" spans="2:6" ht="12.75">
      <c r="B371" s="105"/>
      <c r="C371" s="106"/>
      <c r="D371" s="106"/>
      <c r="E371" s="106"/>
      <c r="F371" s="106"/>
    </row>
    <row r="372" spans="2:6" ht="12.75">
      <c r="B372" s="105"/>
      <c r="C372" s="106"/>
      <c r="D372" s="106"/>
      <c r="E372" s="106"/>
      <c r="F372" s="106"/>
    </row>
    <row r="373" spans="2:6" ht="12.75">
      <c r="B373" s="105"/>
      <c r="C373" s="106"/>
      <c r="D373" s="106"/>
      <c r="E373" s="106"/>
      <c r="F373" s="106"/>
    </row>
    <row r="374" spans="2:6" ht="12.75">
      <c r="B374" s="105"/>
      <c r="C374" s="106"/>
      <c r="D374" s="106"/>
      <c r="E374" s="106"/>
      <c r="F374" s="106"/>
    </row>
    <row r="375" spans="2:6" ht="12.75">
      <c r="B375" s="105"/>
      <c r="C375" s="106"/>
      <c r="D375" s="106"/>
      <c r="E375" s="106"/>
      <c r="F375" s="106"/>
    </row>
    <row r="376" spans="2:6" ht="12.75">
      <c r="B376" s="105"/>
      <c r="C376" s="106"/>
      <c r="D376" s="106"/>
      <c r="E376" s="106"/>
      <c r="F376" s="106"/>
    </row>
    <row r="377" spans="2:6" ht="12.75">
      <c r="B377" s="105"/>
      <c r="C377" s="106"/>
      <c r="D377" s="106"/>
      <c r="E377" s="106"/>
      <c r="F377" s="106"/>
    </row>
    <row r="378" spans="2:6" ht="12.75">
      <c r="B378" s="105"/>
      <c r="C378" s="106"/>
      <c r="D378" s="106"/>
      <c r="E378" s="106"/>
      <c r="F378" s="106"/>
    </row>
    <row r="379" spans="2:6" ht="12.75">
      <c r="B379" s="105"/>
      <c r="C379" s="106"/>
      <c r="D379" s="106"/>
      <c r="E379" s="106"/>
      <c r="F379" s="106"/>
    </row>
    <row r="380" spans="2:6" ht="12.75">
      <c r="B380" s="105"/>
      <c r="C380" s="106"/>
      <c r="D380" s="106"/>
      <c r="E380" s="106"/>
      <c r="F380" s="106"/>
    </row>
    <row r="381" spans="2:6" ht="12.75">
      <c r="B381" s="105"/>
      <c r="C381" s="106"/>
      <c r="D381" s="106"/>
      <c r="E381" s="106"/>
      <c r="F381" s="106"/>
    </row>
    <row r="382" spans="2:6" ht="12.75">
      <c r="B382" s="105"/>
      <c r="C382" s="106"/>
      <c r="D382" s="106"/>
      <c r="E382" s="106"/>
      <c r="F382" s="106"/>
    </row>
    <row r="383" spans="2:6" ht="12.75">
      <c r="B383" s="105"/>
      <c r="C383" s="106"/>
      <c r="D383" s="106"/>
      <c r="E383" s="106"/>
      <c r="F383" s="106"/>
    </row>
    <row r="384" spans="2:6" ht="12.75">
      <c r="B384" s="105"/>
      <c r="C384" s="106"/>
      <c r="D384" s="106"/>
      <c r="E384" s="106"/>
      <c r="F384" s="106"/>
    </row>
    <row r="385" spans="2:6" ht="12.75">
      <c r="B385" s="105"/>
      <c r="C385" s="106"/>
      <c r="D385" s="106"/>
      <c r="E385" s="106"/>
      <c r="F385" s="106"/>
    </row>
    <row r="386" spans="2:6" ht="12.75">
      <c r="B386" s="105"/>
      <c r="C386" s="106"/>
      <c r="D386" s="106"/>
      <c r="E386" s="106"/>
      <c r="F386" s="106"/>
    </row>
    <row r="387" spans="2:6" ht="12.75">
      <c r="B387" s="105"/>
      <c r="C387" s="106"/>
      <c r="D387" s="106"/>
      <c r="E387" s="106"/>
      <c r="F387" s="106"/>
    </row>
    <row r="388" spans="2:6" ht="12.75">
      <c r="B388" s="105"/>
      <c r="C388" s="106"/>
      <c r="D388" s="106"/>
      <c r="E388" s="106"/>
      <c r="F388" s="106"/>
    </row>
    <row r="389" spans="2:6" ht="12.75">
      <c r="B389" s="105"/>
      <c r="C389" s="106"/>
      <c r="D389" s="106"/>
      <c r="E389" s="106"/>
      <c r="F389" s="106"/>
    </row>
    <row r="390" spans="2:6" ht="12.75">
      <c r="B390" s="105"/>
      <c r="C390" s="106"/>
      <c r="D390" s="106"/>
      <c r="E390" s="106"/>
      <c r="F390" s="106"/>
    </row>
    <row r="391" spans="2:6" ht="12.75">
      <c r="B391" s="105"/>
      <c r="C391" s="106"/>
      <c r="D391" s="106"/>
      <c r="E391" s="106"/>
      <c r="F391" s="106"/>
    </row>
    <row r="392" spans="2:6" ht="12.75">
      <c r="B392" s="105"/>
      <c r="C392" s="106"/>
      <c r="D392" s="106"/>
      <c r="E392" s="106"/>
      <c r="F392" s="106"/>
    </row>
    <row r="393" spans="2:6" ht="12.75">
      <c r="B393" s="105"/>
      <c r="C393" s="106"/>
      <c r="D393" s="106"/>
      <c r="E393" s="106"/>
      <c r="F393" s="106"/>
    </row>
    <row r="394" spans="2:6" ht="12.75">
      <c r="B394" s="105"/>
      <c r="C394" s="106"/>
      <c r="D394" s="106"/>
      <c r="E394" s="106"/>
      <c r="F394" s="106"/>
    </row>
    <row r="395" spans="2:6" ht="12.75">
      <c r="B395" s="105"/>
      <c r="C395" s="106"/>
      <c r="D395" s="106"/>
      <c r="E395" s="106"/>
      <c r="F395" s="106"/>
    </row>
    <row r="396" spans="2:6" ht="12.75">
      <c r="B396" s="105"/>
      <c r="C396" s="106"/>
      <c r="D396" s="106"/>
      <c r="E396" s="106"/>
      <c r="F396" s="106"/>
    </row>
    <row r="397" spans="2:6" ht="12.75">
      <c r="B397" s="106"/>
      <c r="C397" s="106"/>
      <c r="D397" s="106"/>
      <c r="E397" s="106"/>
      <c r="F397" s="106"/>
    </row>
    <row r="398" spans="2:6" ht="12.75">
      <c r="B398" s="106"/>
      <c r="C398" s="106"/>
      <c r="D398" s="106"/>
      <c r="E398" s="106"/>
      <c r="F398" s="106"/>
    </row>
    <row r="399" spans="2:6" ht="12.75">
      <c r="B399" s="106"/>
      <c r="C399" s="106"/>
      <c r="D399" s="106"/>
      <c r="E399" s="106"/>
      <c r="F399" s="106"/>
    </row>
    <row r="400" spans="2:6" ht="12.75">
      <c r="B400" s="106"/>
      <c r="C400" s="106"/>
      <c r="D400" s="106"/>
      <c r="E400" s="106"/>
      <c r="F400" s="106"/>
    </row>
    <row r="401" spans="2:6" ht="12.75">
      <c r="B401" s="106"/>
      <c r="C401" s="106"/>
      <c r="D401" s="106"/>
      <c r="E401" s="106"/>
      <c r="F401" s="106"/>
    </row>
    <row r="402" spans="2:6" ht="12.75">
      <c r="B402" s="106"/>
      <c r="C402" s="106"/>
      <c r="D402" s="106"/>
      <c r="E402" s="106"/>
      <c r="F402" s="106"/>
    </row>
    <row r="403" spans="2:6" ht="12.75">
      <c r="B403" s="106"/>
      <c r="C403" s="106"/>
      <c r="D403" s="106"/>
      <c r="E403" s="106"/>
      <c r="F403" s="106"/>
    </row>
    <row r="404" spans="2:6" ht="12.75">
      <c r="B404" s="106"/>
      <c r="C404" s="106"/>
      <c r="D404" s="106"/>
      <c r="E404" s="106"/>
      <c r="F404" s="106"/>
    </row>
    <row r="405" spans="2:6" ht="12.75">
      <c r="B405" s="106"/>
      <c r="C405" s="106"/>
      <c r="D405" s="106"/>
      <c r="E405" s="106"/>
      <c r="F405" s="106"/>
    </row>
    <row r="406" spans="2:6" ht="12.75">
      <c r="B406" s="106"/>
      <c r="C406" s="106"/>
      <c r="D406" s="106"/>
      <c r="E406" s="106"/>
      <c r="F406" s="106"/>
    </row>
    <row r="407" spans="2:6" ht="12.75">
      <c r="B407" s="106"/>
      <c r="C407" s="106"/>
      <c r="D407" s="106"/>
      <c r="E407" s="106"/>
      <c r="F407" s="106"/>
    </row>
    <row r="408" spans="2:6" ht="12.75">
      <c r="B408" s="106"/>
      <c r="C408" s="106"/>
      <c r="D408" s="106"/>
      <c r="E408" s="106"/>
      <c r="F408" s="106"/>
    </row>
    <row r="409" spans="2:6" ht="12.75">
      <c r="B409" s="106"/>
      <c r="C409" s="106"/>
      <c r="D409" s="106"/>
      <c r="E409" s="106"/>
      <c r="F409" s="106"/>
    </row>
    <row r="410" spans="2:6" ht="12.75">
      <c r="B410" s="106"/>
      <c r="C410" s="106"/>
      <c r="D410" s="106"/>
      <c r="E410" s="106"/>
      <c r="F410" s="106"/>
    </row>
    <row r="411" spans="2:6" ht="12.75">
      <c r="B411" s="106"/>
      <c r="C411" s="106"/>
      <c r="D411" s="106"/>
      <c r="E411" s="106"/>
      <c r="F411" s="106"/>
    </row>
    <row r="412" spans="2:6" ht="12.75">
      <c r="B412" s="106"/>
      <c r="C412" s="106"/>
      <c r="D412" s="106"/>
      <c r="E412" s="106"/>
      <c r="F412" s="106"/>
    </row>
    <row r="413" spans="2:6" ht="12.75">
      <c r="B413" s="106"/>
      <c r="C413" s="106"/>
      <c r="D413" s="106"/>
      <c r="E413" s="106"/>
      <c r="F413" s="106"/>
    </row>
    <row r="414" spans="2:6" ht="12.75">
      <c r="B414" s="106"/>
      <c r="C414" s="106"/>
      <c r="D414" s="106"/>
      <c r="E414" s="106"/>
      <c r="F414" s="106"/>
    </row>
    <row r="415" spans="2:6" ht="12.75">
      <c r="B415" s="106"/>
      <c r="C415" s="106"/>
      <c r="D415" s="106"/>
      <c r="E415" s="106"/>
      <c r="F415" s="106"/>
    </row>
    <row r="416" spans="2:6" ht="12.75">
      <c r="B416" s="106"/>
      <c r="C416" s="106"/>
      <c r="D416" s="106"/>
      <c r="E416" s="106"/>
      <c r="F416" s="106"/>
    </row>
    <row r="417" spans="2:6" ht="12.75">
      <c r="B417" s="106"/>
      <c r="C417" s="106"/>
      <c r="D417" s="106"/>
      <c r="E417" s="106"/>
      <c r="F417" s="106"/>
    </row>
    <row r="418" spans="2:6" ht="12.75">
      <c r="B418" s="106"/>
      <c r="C418" s="106"/>
      <c r="D418" s="106"/>
      <c r="E418" s="106"/>
      <c r="F418" s="106"/>
    </row>
    <row r="419" spans="2:6" ht="12.75">
      <c r="B419" s="106"/>
      <c r="C419" s="106"/>
      <c r="D419" s="106"/>
      <c r="E419" s="106"/>
      <c r="F419" s="106"/>
    </row>
    <row r="420" spans="2:6" ht="12.75">
      <c r="B420" s="106"/>
      <c r="C420" s="106"/>
      <c r="D420" s="106"/>
      <c r="E420" s="106"/>
      <c r="F420" s="106"/>
    </row>
    <row r="421" spans="2:6" ht="12.75">
      <c r="B421" s="106"/>
      <c r="C421" s="106"/>
      <c r="D421" s="106"/>
      <c r="E421" s="106"/>
      <c r="F421" s="106"/>
    </row>
  </sheetData>
  <mergeCells count="4">
    <mergeCell ref="A95:B95"/>
    <mergeCell ref="A97:B97"/>
    <mergeCell ref="A102:B102"/>
    <mergeCell ref="A96:B96"/>
  </mergeCells>
  <printOptions gridLines="1" horizontalCentered="1"/>
  <pageMargins left="0.5905511811023623" right="0.5905511811023623" top="1.08" bottom="0.6299212598425197" header="0.4724409448818898" footer="0.3937007874015748"/>
  <pageSetup horizontalDpi="600" verticalDpi="600" orientation="landscape" paperSize="9" r:id="rId1"/>
  <headerFooter alignWithMargins="0">
    <oddHeader>&amp;C&amp;"Arial CE,Pogrubiony"&amp;11
Plan dochodów budżetu miasta Opola w 2006 roku&amp;R&amp;8Załącznik Nr 1
do uchwały Nr ...
Rady Miasta Opola
z dnia ...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529"/>
  <sheetViews>
    <sheetView workbookViewId="0" topLeftCell="A1">
      <selection activeCell="A1" sqref="A1:A4"/>
    </sheetView>
  </sheetViews>
  <sheetFormatPr defaultColWidth="9.00390625" defaultRowHeight="12.75"/>
  <cols>
    <col min="1" max="1" width="5.875" style="4" customWidth="1"/>
    <col min="2" max="2" width="8.875" style="4" customWidth="1"/>
    <col min="3" max="3" width="41.625" style="19" customWidth="1"/>
    <col min="4" max="4" width="13.00390625" style="17" customWidth="1"/>
    <col min="5" max="5" width="13.75390625" style="17" customWidth="1"/>
    <col min="6" max="6" width="14.75390625" style="18" customWidth="1"/>
    <col min="7" max="9" width="13.75390625" style="18" customWidth="1"/>
    <col min="10" max="16384" width="9.125" style="4" customWidth="1"/>
  </cols>
  <sheetData>
    <row r="1" spans="1:9" ht="17.25" customHeight="1">
      <c r="A1" s="71" t="s">
        <v>271</v>
      </c>
      <c r="B1" s="71" t="s">
        <v>295</v>
      </c>
      <c r="C1" s="72" t="s">
        <v>272</v>
      </c>
      <c r="D1" s="73" t="s">
        <v>114</v>
      </c>
      <c r="E1" s="75" t="s">
        <v>296</v>
      </c>
      <c r="F1" s="75"/>
      <c r="G1" s="75"/>
      <c r="H1" s="75"/>
      <c r="I1" s="75"/>
    </row>
    <row r="2" spans="1:9" ht="14.25" customHeight="1">
      <c r="A2" s="71"/>
      <c r="B2" s="71"/>
      <c r="C2" s="72"/>
      <c r="D2" s="73"/>
      <c r="E2" s="77" t="s">
        <v>297</v>
      </c>
      <c r="F2" s="74" t="s">
        <v>298</v>
      </c>
      <c r="G2" s="74"/>
      <c r="H2" s="74"/>
      <c r="I2" s="72" t="s">
        <v>299</v>
      </c>
    </row>
    <row r="3" spans="1:9" s="6" customFormat="1" ht="25.5" customHeight="1">
      <c r="A3" s="71"/>
      <c r="B3" s="71"/>
      <c r="C3" s="72"/>
      <c r="D3" s="73"/>
      <c r="E3" s="77"/>
      <c r="F3" s="76" t="s">
        <v>300</v>
      </c>
      <c r="G3" s="71" t="s">
        <v>301</v>
      </c>
      <c r="H3" s="71" t="s">
        <v>302</v>
      </c>
      <c r="I3" s="72"/>
    </row>
    <row r="4" spans="1:9" s="6" customFormat="1" ht="27.75" customHeight="1">
      <c r="A4" s="71"/>
      <c r="B4" s="71"/>
      <c r="C4" s="72"/>
      <c r="D4" s="73"/>
      <c r="E4" s="77"/>
      <c r="F4" s="76"/>
      <c r="G4" s="71"/>
      <c r="H4" s="71"/>
      <c r="I4" s="72"/>
    </row>
    <row r="5" spans="1:9" s="2" customFormat="1" ht="11.25">
      <c r="A5" s="1">
        <v>1</v>
      </c>
      <c r="B5" s="1">
        <v>2</v>
      </c>
      <c r="C5" s="13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s="15" customFormat="1" ht="20.25" customHeight="1">
      <c r="A6" s="14" t="s">
        <v>273</v>
      </c>
      <c r="B6" s="9"/>
      <c r="C6" s="10" t="s">
        <v>274</v>
      </c>
      <c r="D6" s="10">
        <f>D7+D9+D11</f>
        <v>160300</v>
      </c>
      <c r="E6" s="10">
        <f aca="true" t="shared" si="0" ref="E6:E64">D6-I6</f>
        <v>160300</v>
      </c>
      <c r="F6" s="10">
        <f>F7+F9+F11</f>
        <v>0</v>
      </c>
      <c r="G6" s="10">
        <f>G7+G9+G11</f>
        <v>0</v>
      </c>
      <c r="H6" s="10">
        <f>H7+H9+H11</f>
        <v>0</v>
      </c>
      <c r="I6" s="10">
        <f>I7+I9+I11</f>
        <v>0</v>
      </c>
    </row>
    <row r="7" spans="1:9" s="15" customFormat="1" ht="12.75">
      <c r="A7" s="16"/>
      <c r="B7" s="28" t="s">
        <v>303</v>
      </c>
      <c r="C7" s="31" t="s">
        <v>234</v>
      </c>
      <c r="D7" s="12">
        <f>D8</f>
        <v>47000</v>
      </c>
      <c r="E7" s="34">
        <f t="shared" si="0"/>
        <v>47000</v>
      </c>
      <c r="F7" s="12">
        <f>F8</f>
        <v>0</v>
      </c>
      <c r="G7" s="12">
        <f>G8</f>
        <v>0</v>
      </c>
      <c r="H7" s="12">
        <f>H8</f>
        <v>0</v>
      </c>
      <c r="I7" s="12">
        <f>I8</f>
        <v>0</v>
      </c>
    </row>
    <row r="8" spans="1:9" s="8" customFormat="1" ht="13.5" customHeight="1">
      <c r="A8" s="7"/>
      <c r="B8" s="29"/>
      <c r="C8" s="32" t="s">
        <v>137</v>
      </c>
      <c r="D8" s="5">
        <v>47000</v>
      </c>
      <c r="E8" s="33">
        <f t="shared" si="0"/>
        <v>47000</v>
      </c>
      <c r="F8" s="5"/>
      <c r="G8" s="5"/>
      <c r="H8" s="5"/>
      <c r="I8" s="5"/>
    </row>
    <row r="9" spans="1:9" s="15" customFormat="1" ht="12.75">
      <c r="A9" s="16"/>
      <c r="B9" s="28" t="s">
        <v>304</v>
      </c>
      <c r="C9" s="31" t="s">
        <v>216</v>
      </c>
      <c r="D9" s="12">
        <f>D10</f>
        <v>5300</v>
      </c>
      <c r="E9" s="34">
        <f t="shared" si="0"/>
        <v>5300</v>
      </c>
      <c r="F9" s="12">
        <f>F10</f>
        <v>0</v>
      </c>
      <c r="G9" s="12">
        <f>G10</f>
        <v>0</v>
      </c>
      <c r="H9" s="12">
        <f>H10</f>
        <v>0</v>
      </c>
      <c r="I9" s="12">
        <f>I10</f>
        <v>0</v>
      </c>
    </row>
    <row r="10" spans="1:9" s="8" customFormat="1" ht="12.75">
      <c r="A10" s="7"/>
      <c r="B10" s="29"/>
      <c r="C10" s="32" t="s">
        <v>297</v>
      </c>
      <c r="D10" s="5">
        <v>5300</v>
      </c>
      <c r="E10" s="33">
        <f t="shared" si="0"/>
        <v>5300</v>
      </c>
      <c r="F10" s="5"/>
      <c r="G10" s="5"/>
      <c r="H10" s="5"/>
      <c r="I10" s="5"/>
    </row>
    <row r="11" spans="1:9" s="15" customFormat="1" ht="12.75">
      <c r="A11" s="16"/>
      <c r="B11" s="28" t="s">
        <v>305</v>
      </c>
      <c r="C11" s="31" t="s">
        <v>306</v>
      </c>
      <c r="D11" s="12">
        <f>SUM(D12:D13)</f>
        <v>108000</v>
      </c>
      <c r="E11" s="34">
        <f t="shared" si="0"/>
        <v>108000</v>
      </c>
      <c r="F11" s="12">
        <f>SUM(F12:F13)</f>
        <v>0</v>
      </c>
      <c r="G11" s="12">
        <f>SUM(G12:G13)</f>
        <v>0</v>
      </c>
      <c r="H11" s="12">
        <f>SUM(H12:H13)</f>
        <v>0</v>
      </c>
      <c r="I11" s="12">
        <f>SUM(I12:I13)</f>
        <v>0</v>
      </c>
    </row>
    <row r="12" spans="1:9" s="8" customFormat="1" ht="12.75">
      <c r="A12" s="7"/>
      <c r="B12" s="29"/>
      <c r="C12" s="32" t="s">
        <v>138</v>
      </c>
      <c r="D12" s="5">
        <v>103000</v>
      </c>
      <c r="E12" s="33">
        <f t="shared" si="0"/>
        <v>103000</v>
      </c>
      <c r="F12" s="5"/>
      <c r="G12" s="5"/>
      <c r="H12" s="5"/>
      <c r="I12" s="5"/>
    </row>
    <row r="13" spans="1:9" s="8" customFormat="1" ht="12.75">
      <c r="A13" s="7"/>
      <c r="B13" s="29"/>
      <c r="C13" s="32" t="s">
        <v>297</v>
      </c>
      <c r="D13" s="5">
        <v>5000</v>
      </c>
      <c r="E13" s="33">
        <f t="shared" si="0"/>
        <v>5000</v>
      </c>
      <c r="F13" s="5"/>
      <c r="G13" s="5"/>
      <c r="H13" s="5"/>
      <c r="I13" s="5"/>
    </row>
    <row r="14" spans="1:9" s="15" customFormat="1" ht="21" customHeight="1">
      <c r="A14" s="14" t="s">
        <v>275</v>
      </c>
      <c r="B14" s="25"/>
      <c r="C14" s="10" t="s">
        <v>276</v>
      </c>
      <c r="D14" s="10">
        <f>D15+D17</f>
        <v>20000</v>
      </c>
      <c r="E14" s="44">
        <f t="shared" si="0"/>
        <v>20000</v>
      </c>
      <c r="F14" s="10">
        <f>F15+F17</f>
        <v>10000</v>
      </c>
      <c r="G14" s="10">
        <f>G15+G17</f>
        <v>0</v>
      </c>
      <c r="H14" s="10">
        <f>H15+H17</f>
        <v>0</v>
      </c>
      <c r="I14" s="10">
        <f>I15+I17</f>
        <v>0</v>
      </c>
    </row>
    <row r="15" spans="1:9" s="15" customFormat="1" ht="12.75">
      <c r="A15" s="16"/>
      <c r="B15" s="28" t="s">
        <v>307</v>
      </c>
      <c r="C15" s="31" t="s">
        <v>308</v>
      </c>
      <c r="D15" s="12">
        <f>D16</f>
        <v>10000</v>
      </c>
      <c r="E15" s="34">
        <f t="shared" si="0"/>
        <v>10000</v>
      </c>
      <c r="F15" s="12">
        <f aca="true" t="shared" si="1" ref="F15:I17">F16</f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</row>
    <row r="16" spans="1:9" s="8" customFormat="1" ht="12.75">
      <c r="A16" s="7"/>
      <c r="B16" s="27"/>
      <c r="C16" s="32" t="s">
        <v>297</v>
      </c>
      <c r="D16" s="5">
        <v>10000</v>
      </c>
      <c r="E16" s="33">
        <f t="shared" si="0"/>
        <v>10000</v>
      </c>
      <c r="F16" s="5"/>
      <c r="G16" s="5"/>
      <c r="H16" s="5"/>
      <c r="I16" s="5"/>
    </row>
    <row r="17" spans="1:9" s="15" customFormat="1" ht="12.75">
      <c r="A17" s="16"/>
      <c r="B17" s="28" t="s">
        <v>358</v>
      </c>
      <c r="C17" s="31" t="s">
        <v>306</v>
      </c>
      <c r="D17" s="12">
        <f>D18</f>
        <v>10000</v>
      </c>
      <c r="E17" s="34">
        <f>D17-I17</f>
        <v>10000</v>
      </c>
      <c r="F17" s="12">
        <f t="shared" si="1"/>
        <v>10000</v>
      </c>
      <c r="G17" s="12">
        <f t="shared" si="1"/>
        <v>0</v>
      </c>
      <c r="H17" s="12">
        <f t="shared" si="1"/>
        <v>0</v>
      </c>
      <c r="I17" s="12">
        <f t="shared" si="1"/>
        <v>0</v>
      </c>
    </row>
    <row r="18" spans="1:9" s="8" customFormat="1" ht="12.75">
      <c r="A18" s="7"/>
      <c r="B18" s="27"/>
      <c r="C18" s="32" t="s">
        <v>297</v>
      </c>
      <c r="D18" s="5">
        <v>10000</v>
      </c>
      <c r="E18" s="33">
        <f>D18-I18</f>
        <v>10000</v>
      </c>
      <c r="F18" s="5">
        <v>10000</v>
      </c>
      <c r="G18" s="5"/>
      <c r="H18" s="5"/>
      <c r="I18" s="5"/>
    </row>
    <row r="19" spans="1:9" s="15" customFormat="1" ht="21.75" customHeight="1">
      <c r="A19" s="9">
        <v>600</v>
      </c>
      <c r="B19" s="25"/>
      <c r="C19" s="10" t="s">
        <v>277</v>
      </c>
      <c r="D19" s="10">
        <f>D20+D22+D29+D42+D47</f>
        <v>109820844</v>
      </c>
      <c r="E19" s="44">
        <f t="shared" si="0"/>
        <v>19851000</v>
      </c>
      <c r="F19" s="10">
        <f>F20+F22+F29+F42+F47</f>
        <v>0</v>
      </c>
      <c r="G19" s="10">
        <f>G20+G22+G29+G42+G47</f>
        <v>0</v>
      </c>
      <c r="H19" s="10">
        <f>H20+H22+H29+H42+H47</f>
        <v>170000</v>
      </c>
      <c r="I19" s="10">
        <f>I20+I22+I29+I42+I47</f>
        <v>89969844</v>
      </c>
    </row>
    <row r="20" spans="1:9" s="15" customFormat="1" ht="12.75">
      <c r="A20" s="16"/>
      <c r="B20" s="29">
        <v>60004</v>
      </c>
      <c r="C20" s="31" t="s">
        <v>309</v>
      </c>
      <c r="D20" s="12">
        <f>D21</f>
        <v>6772000</v>
      </c>
      <c r="E20" s="34">
        <f t="shared" si="0"/>
        <v>6772000</v>
      </c>
      <c r="F20" s="12">
        <f>F21</f>
        <v>0</v>
      </c>
      <c r="G20" s="12">
        <f>G21</f>
        <v>0</v>
      </c>
      <c r="H20" s="12">
        <f>H21</f>
        <v>0</v>
      </c>
      <c r="I20" s="12">
        <f>I21</f>
        <v>0</v>
      </c>
    </row>
    <row r="21" spans="1:9" s="8" customFormat="1" ht="25.5">
      <c r="A21" s="7"/>
      <c r="B21" s="27"/>
      <c r="C21" s="36" t="s">
        <v>220</v>
      </c>
      <c r="D21" s="5">
        <v>6772000</v>
      </c>
      <c r="E21" s="33">
        <f t="shared" si="0"/>
        <v>6772000</v>
      </c>
      <c r="F21" s="5"/>
      <c r="G21" s="5"/>
      <c r="H21" s="5"/>
      <c r="I21" s="5"/>
    </row>
    <row r="22" spans="1:9" s="15" customFormat="1" ht="25.5">
      <c r="A22" s="16"/>
      <c r="B22" s="29">
        <v>60015</v>
      </c>
      <c r="C22" s="31" t="s">
        <v>310</v>
      </c>
      <c r="D22" s="12">
        <f>SUM(D23:D28)</f>
        <v>81564844</v>
      </c>
      <c r="E22" s="34">
        <f t="shared" si="0"/>
        <v>7621000</v>
      </c>
      <c r="F22" s="12">
        <f>SUM(F23:F28)</f>
        <v>0</v>
      </c>
      <c r="G22" s="12">
        <f>SUM(G23:G28)</f>
        <v>0</v>
      </c>
      <c r="H22" s="12">
        <f>SUM(H23:H28)</f>
        <v>170000</v>
      </c>
      <c r="I22" s="12">
        <f>SUM(I23:I28)</f>
        <v>73943844</v>
      </c>
    </row>
    <row r="23" spans="1:9" s="8" customFormat="1" ht="12.75">
      <c r="A23" s="7"/>
      <c r="B23" s="27"/>
      <c r="C23" s="32" t="s">
        <v>454</v>
      </c>
      <c r="D23" s="5">
        <v>7451000</v>
      </c>
      <c r="E23" s="33">
        <f t="shared" si="0"/>
        <v>7451000</v>
      </c>
      <c r="F23" s="5"/>
      <c r="G23" s="5"/>
      <c r="H23" s="5"/>
      <c r="I23" s="5"/>
    </row>
    <row r="24" spans="1:9" s="8" customFormat="1" ht="38.25">
      <c r="A24" s="7"/>
      <c r="B24" s="27"/>
      <c r="C24" s="32" t="s">
        <v>409</v>
      </c>
      <c r="D24" s="5">
        <v>54625084</v>
      </c>
      <c r="E24" s="33">
        <f t="shared" si="0"/>
        <v>0</v>
      </c>
      <c r="F24" s="5"/>
      <c r="G24" s="5"/>
      <c r="H24" s="5"/>
      <c r="I24" s="5">
        <v>54625084</v>
      </c>
    </row>
    <row r="25" spans="1:9" s="8" customFormat="1" ht="25.5">
      <c r="A25" s="7"/>
      <c r="B25" s="27"/>
      <c r="C25" s="32" t="s">
        <v>410</v>
      </c>
      <c r="D25" s="5">
        <v>12330760</v>
      </c>
      <c r="E25" s="33">
        <f t="shared" si="0"/>
        <v>0</v>
      </c>
      <c r="F25" s="5"/>
      <c r="G25" s="5"/>
      <c r="H25" s="5"/>
      <c r="I25" s="5">
        <v>12330760</v>
      </c>
    </row>
    <row r="26" spans="1:9" s="8" customFormat="1" ht="38.25">
      <c r="A26" s="7"/>
      <c r="B26" s="27"/>
      <c r="C26" s="32" t="s">
        <v>411</v>
      </c>
      <c r="D26" s="5">
        <v>6588000</v>
      </c>
      <c r="E26" s="33">
        <f t="shared" si="0"/>
        <v>0</v>
      </c>
      <c r="F26" s="5"/>
      <c r="G26" s="5"/>
      <c r="H26" s="5"/>
      <c r="I26" s="5">
        <v>6588000</v>
      </c>
    </row>
    <row r="27" spans="1:9" s="8" customFormat="1" ht="25.5">
      <c r="A27" s="7"/>
      <c r="B27" s="27"/>
      <c r="C27" s="32" t="s">
        <v>419</v>
      </c>
      <c r="D27" s="5">
        <v>400000</v>
      </c>
      <c r="E27" s="33">
        <f t="shared" si="0"/>
        <v>0</v>
      </c>
      <c r="F27" s="5"/>
      <c r="G27" s="5"/>
      <c r="H27" s="5"/>
      <c r="I27" s="5">
        <v>400000</v>
      </c>
    </row>
    <row r="28" spans="1:9" s="8" customFormat="1" ht="12.75">
      <c r="A28" s="7"/>
      <c r="B28" s="27"/>
      <c r="C28" s="32" t="s">
        <v>446</v>
      </c>
      <c r="D28" s="5">
        <v>170000</v>
      </c>
      <c r="E28" s="33">
        <f t="shared" si="0"/>
        <v>170000</v>
      </c>
      <c r="F28" s="5"/>
      <c r="G28" s="5"/>
      <c r="H28" s="5">
        <v>170000</v>
      </c>
      <c r="I28" s="5"/>
    </row>
    <row r="29" spans="1:9" s="15" customFormat="1" ht="12.75">
      <c r="A29" s="16"/>
      <c r="B29" s="29">
        <v>60016</v>
      </c>
      <c r="C29" s="31" t="s">
        <v>311</v>
      </c>
      <c r="D29" s="12">
        <f>SUM(D30:D41)</f>
        <v>17706000</v>
      </c>
      <c r="E29" s="34">
        <f t="shared" si="0"/>
        <v>5080000</v>
      </c>
      <c r="F29" s="12">
        <f>SUM(F30:F41)</f>
        <v>0</v>
      </c>
      <c r="G29" s="12">
        <f>SUM(G30:G41)</f>
        <v>0</v>
      </c>
      <c r="H29" s="12">
        <f>SUM(H30:H41)</f>
        <v>0</v>
      </c>
      <c r="I29" s="12">
        <f>SUM(I30:I41)</f>
        <v>12626000</v>
      </c>
    </row>
    <row r="30" spans="1:9" s="8" customFormat="1" ht="12.75">
      <c r="A30" s="7"/>
      <c r="B30" s="29"/>
      <c r="C30" s="32" t="s">
        <v>454</v>
      </c>
      <c r="D30" s="5">
        <v>3045000</v>
      </c>
      <c r="E30" s="33">
        <f t="shared" si="0"/>
        <v>3045000</v>
      </c>
      <c r="F30" s="5"/>
      <c r="G30" s="5"/>
      <c r="H30" s="5"/>
      <c r="I30" s="5"/>
    </row>
    <row r="31" spans="1:9" s="8" customFormat="1" ht="12.75">
      <c r="A31" s="7"/>
      <c r="B31" s="29"/>
      <c r="C31" s="32" t="s">
        <v>106</v>
      </c>
      <c r="D31" s="5">
        <v>812000</v>
      </c>
      <c r="E31" s="33">
        <f t="shared" si="0"/>
        <v>812000</v>
      </c>
      <c r="F31" s="5"/>
      <c r="G31" s="5"/>
      <c r="H31" s="5"/>
      <c r="I31" s="5"/>
    </row>
    <row r="32" spans="1:9" s="8" customFormat="1" ht="12.75">
      <c r="A32" s="7"/>
      <c r="B32" s="29"/>
      <c r="C32" s="32" t="s">
        <v>131</v>
      </c>
      <c r="D32" s="5">
        <v>1223000</v>
      </c>
      <c r="E32" s="33">
        <f aca="true" t="shared" si="2" ref="E32:E41">D32-I32</f>
        <v>1223000</v>
      </c>
      <c r="F32" s="5"/>
      <c r="G32" s="5"/>
      <c r="H32" s="5"/>
      <c r="I32" s="5"/>
    </row>
    <row r="33" spans="1:9" s="8" customFormat="1" ht="51">
      <c r="A33" s="7"/>
      <c r="B33" s="29"/>
      <c r="C33" s="32" t="s">
        <v>420</v>
      </c>
      <c r="D33" s="5">
        <v>6526000</v>
      </c>
      <c r="E33" s="33">
        <f t="shared" si="2"/>
        <v>0</v>
      </c>
      <c r="F33" s="5"/>
      <c r="G33" s="5"/>
      <c r="H33" s="5"/>
      <c r="I33" s="5">
        <v>6526000</v>
      </c>
    </row>
    <row r="34" spans="1:9" s="8" customFormat="1" ht="25.5">
      <c r="A34" s="7"/>
      <c r="B34" s="29"/>
      <c r="C34" s="32" t="s">
        <v>421</v>
      </c>
      <c r="D34" s="5">
        <v>700000</v>
      </c>
      <c r="E34" s="33">
        <f t="shared" si="2"/>
        <v>0</v>
      </c>
      <c r="F34" s="5"/>
      <c r="G34" s="5"/>
      <c r="H34" s="5"/>
      <c r="I34" s="5">
        <v>700000</v>
      </c>
    </row>
    <row r="35" spans="1:9" s="8" customFormat="1" ht="12.75">
      <c r="A35" s="7"/>
      <c r="B35" s="29"/>
      <c r="C35" s="32" t="s">
        <v>422</v>
      </c>
      <c r="D35" s="5">
        <v>1400000</v>
      </c>
      <c r="E35" s="33">
        <f t="shared" si="2"/>
        <v>0</v>
      </c>
      <c r="F35" s="5"/>
      <c r="G35" s="5"/>
      <c r="H35" s="5"/>
      <c r="I35" s="5">
        <v>1400000</v>
      </c>
    </row>
    <row r="36" spans="1:9" s="8" customFormat="1" ht="38.25">
      <c r="A36" s="7"/>
      <c r="B36" s="29"/>
      <c r="C36" s="32" t="s">
        <v>423</v>
      </c>
      <c r="D36" s="5">
        <v>1000000</v>
      </c>
      <c r="E36" s="33">
        <f t="shared" si="2"/>
        <v>0</v>
      </c>
      <c r="F36" s="5"/>
      <c r="G36" s="5"/>
      <c r="H36" s="5"/>
      <c r="I36" s="5">
        <v>1000000</v>
      </c>
    </row>
    <row r="37" spans="1:9" s="8" customFormat="1" ht="25.5">
      <c r="A37" s="7"/>
      <c r="B37" s="29"/>
      <c r="C37" s="32" t="s">
        <v>424</v>
      </c>
      <c r="D37" s="5">
        <v>750000</v>
      </c>
      <c r="E37" s="33">
        <f t="shared" si="2"/>
        <v>0</v>
      </c>
      <c r="F37" s="5"/>
      <c r="G37" s="5"/>
      <c r="H37" s="5"/>
      <c r="I37" s="5">
        <v>750000</v>
      </c>
    </row>
    <row r="38" spans="1:9" s="8" customFormat="1" ht="12.75">
      <c r="A38" s="7"/>
      <c r="B38" s="29"/>
      <c r="C38" s="32" t="s">
        <v>425</v>
      </c>
      <c r="D38" s="5">
        <v>750000</v>
      </c>
      <c r="E38" s="33">
        <f t="shared" si="2"/>
        <v>0</v>
      </c>
      <c r="F38" s="5"/>
      <c r="G38" s="5"/>
      <c r="H38" s="5"/>
      <c r="I38" s="5">
        <v>750000</v>
      </c>
    </row>
    <row r="39" spans="1:9" s="8" customFormat="1" ht="51">
      <c r="A39" s="7"/>
      <c r="B39" s="29"/>
      <c r="C39" s="32" t="s">
        <v>426</v>
      </c>
      <c r="D39" s="5">
        <v>700000</v>
      </c>
      <c r="E39" s="33">
        <f t="shared" si="2"/>
        <v>0</v>
      </c>
      <c r="F39" s="5"/>
      <c r="G39" s="5"/>
      <c r="H39" s="5"/>
      <c r="I39" s="5">
        <v>700000</v>
      </c>
    </row>
    <row r="40" spans="1:9" s="8" customFormat="1" ht="25.5">
      <c r="A40" s="7"/>
      <c r="B40" s="29"/>
      <c r="C40" s="32" t="s">
        <v>457</v>
      </c>
      <c r="D40" s="5">
        <v>200000</v>
      </c>
      <c r="E40" s="33">
        <f t="shared" si="2"/>
        <v>0</v>
      </c>
      <c r="F40" s="5"/>
      <c r="G40" s="5"/>
      <c r="H40" s="5"/>
      <c r="I40" s="5">
        <v>200000</v>
      </c>
    </row>
    <row r="41" spans="1:9" s="8" customFormat="1" ht="38.25">
      <c r="A41" s="7"/>
      <c r="B41" s="29"/>
      <c r="C41" s="32" t="s">
        <v>155</v>
      </c>
      <c r="D41" s="5">
        <v>600000</v>
      </c>
      <c r="E41" s="33">
        <f t="shared" si="2"/>
        <v>0</v>
      </c>
      <c r="F41" s="5"/>
      <c r="G41" s="5"/>
      <c r="H41" s="5"/>
      <c r="I41" s="5">
        <v>600000</v>
      </c>
    </row>
    <row r="42" spans="1:9" s="15" customFormat="1" ht="12.75">
      <c r="A42" s="16"/>
      <c r="B42" s="29">
        <v>60017</v>
      </c>
      <c r="C42" s="31" t="s">
        <v>238</v>
      </c>
      <c r="D42" s="12">
        <f>SUM(D43:D46)</f>
        <v>1378000</v>
      </c>
      <c r="E42" s="34">
        <f t="shared" si="0"/>
        <v>378000</v>
      </c>
      <c r="F42" s="12">
        <f>SUM(F43:F46)</f>
        <v>0</v>
      </c>
      <c r="G42" s="12">
        <f>SUM(G43:G46)</f>
        <v>0</v>
      </c>
      <c r="H42" s="12">
        <f>SUM(H43:H46)</f>
        <v>0</v>
      </c>
      <c r="I42" s="12">
        <f>SUM(I43:I46)</f>
        <v>1000000</v>
      </c>
    </row>
    <row r="43" spans="1:9" s="8" customFormat="1" ht="12.75">
      <c r="A43" s="7"/>
      <c r="B43" s="29"/>
      <c r="C43" s="32" t="s">
        <v>130</v>
      </c>
      <c r="D43" s="5">
        <v>254000</v>
      </c>
      <c r="E43" s="33">
        <f t="shared" si="0"/>
        <v>254000</v>
      </c>
      <c r="F43" s="5"/>
      <c r="G43" s="5"/>
      <c r="H43" s="5"/>
      <c r="I43" s="5"/>
    </row>
    <row r="44" spans="1:9" s="8" customFormat="1" ht="25.5">
      <c r="A44" s="7"/>
      <c r="B44" s="29"/>
      <c r="C44" s="32" t="s">
        <v>359</v>
      </c>
      <c r="D44" s="5">
        <v>10000</v>
      </c>
      <c r="E44" s="33">
        <f t="shared" si="0"/>
        <v>10000</v>
      </c>
      <c r="F44" s="5"/>
      <c r="G44" s="5"/>
      <c r="H44" s="5"/>
      <c r="I44" s="5"/>
    </row>
    <row r="45" spans="1:9" s="8" customFormat="1" ht="25.5">
      <c r="A45" s="7"/>
      <c r="B45" s="29"/>
      <c r="C45" s="32" t="s">
        <v>180</v>
      </c>
      <c r="D45" s="5">
        <v>114000</v>
      </c>
      <c r="E45" s="33">
        <f t="shared" si="0"/>
        <v>114000</v>
      </c>
      <c r="F45" s="5"/>
      <c r="G45" s="5"/>
      <c r="H45" s="5"/>
      <c r="I45" s="5"/>
    </row>
    <row r="46" spans="1:9" s="8" customFormat="1" ht="25.5">
      <c r="A46" s="7"/>
      <c r="B46" s="29"/>
      <c r="C46" s="32" t="s">
        <v>456</v>
      </c>
      <c r="D46" s="5">
        <v>1000000</v>
      </c>
      <c r="E46" s="33">
        <f t="shared" si="0"/>
        <v>0</v>
      </c>
      <c r="F46" s="5"/>
      <c r="G46" s="5"/>
      <c r="H46" s="5"/>
      <c r="I46" s="5">
        <v>1000000</v>
      </c>
    </row>
    <row r="47" spans="1:9" s="15" customFormat="1" ht="12.75">
      <c r="A47" s="16"/>
      <c r="B47" s="29">
        <v>60095</v>
      </c>
      <c r="C47" s="31" t="s">
        <v>306</v>
      </c>
      <c r="D47" s="12">
        <f>D48</f>
        <v>2400000</v>
      </c>
      <c r="E47" s="34">
        <f>D47-I47</f>
        <v>0</v>
      </c>
      <c r="F47" s="12">
        <f>F48</f>
        <v>0</v>
      </c>
      <c r="G47" s="12">
        <f>G48</f>
        <v>0</v>
      </c>
      <c r="H47" s="12">
        <f>H48</f>
        <v>0</v>
      </c>
      <c r="I47" s="12">
        <f>I48</f>
        <v>2400000</v>
      </c>
    </row>
    <row r="48" spans="1:9" s="8" customFormat="1" ht="25.5">
      <c r="A48" s="7"/>
      <c r="B48" s="29"/>
      <c r="C48" s="32" t="s">
        <v>412</v>
      </c>
      <c r="D48" s="5">
        <v>2400000</v>
      </c>
      <c r="E48" s="33">
        <f>D48-I48</f>
        <v>0</v>
      </c>
      <c r="F48" s="5"/>
      <c r="G48" s="5"/>
      <c r="H48" s="5"/>
      <c r="I48" s="5">
        <v>2400000</v>
      </c>
    </row>
    <row r="49" spans="1:9" s="15" customFormat="1" ht="21" customHeight="1">
      <c r="A49" s="9">
        <v>630</v>
      </c>
      <c r="B49" s="25"/>
      <c r="C49" s="10" t="s">
        <v>34</v>
      </c>
      <c r="D49" s="62">
        <f>D50</f>
        <v>2000</v>
      </c>
      <c r="E49" s="44">
        <f t="shared" si="0"/>
        <v>2000</v>
      </c>
      <c r="F49" s="10">
        <f aca="true" t="shared" si="3" ref="F49:I50">F50</f>
        <v>0</v>
      </c>
      <c r="G49" s="10">
        <f t="shared" si="3"/>
        <v>0</v>
      </c>
      <c r="H49" s="10">
        <f t="shared" si="3"/>
        <v>0</v>
      </c>
      <c r="I49" s="10">
        <f t="shared" si="3"/>
        <v>0</v>
      </c>
    </row>
    <row r="50" spans="1:9" s="15" customFormat="1" ht="12.75">
      <c r="A50" s="16"/>
      <c r="B50" s="29">
        <v>63001</v>
      </c>
      <c r="C50" s="61" t="s">
        <v>33</v>
      </c>
      <c r="D50" s="37">
        <f>D51</f>
        <v>2000</v>
      </c>
      <c r="E50" s="34">
        <f t="shared" si="0"/>
        <v>2000</v>
      </c>
      <c r="F50" s="12">
        <f t="shared" si="3"/>
        <v>0</v>
      </c>
      <c r="G50" s="12">
        <f t="shared" si="3"/>
        <v>0</v>
      </c>
      <c r="H50" s="12">
        <f t="shared" si="3"/>
        <v>0</v>
      </c>
      <c r="I50" s="12">
        <f t="shared" si="3"/>
        <v>0</v>
      </c>
    </row>
    <row r="51" spans="1:9" s="8" customFormat="1" ht="25.5">
      <c r="A51" s="7"/>
      <c r="B51" s="27"/>
      <c r="C51" s="63" t="s">
        <v>211</v>
      </c>
      <c r="D51" s="38">
        <v>2000</v>
      </c>
      <c r="E51" s="33">
        <f t="shared" si="0"/>
        <v>2000</v>
      </c>
      <c r="F51" s="5"/>
      <c r="G51" s="5"/>
      <c r="H51" s="5"/>
      <c r="I51" s="5"/>
    </row>
    <row r="52" spans="1:9" s="15" customFormat="1" ht="21" customHeight="1">
      <c r="A52" s="9">
        <v>700</v>
      </c>
      <c r="B52" s="25"/>
      <c r="C52" s="10" t="s">
        <v>312</v>
      </c>
      <c r="D52" s="10">
        <f>D53+D55+D69+D73</f>
        <v>23860700</v>
      </c>
      <c r="E52" s="44">
        <f t="shared" si="0"/>
        <v>23360700</v>
      </c>
      <c r="F52" s="10">
        <f>F53+F55+F69+F73</f>
        <v>0</v>
      </c>
      <c r="G52" s="10">
        <f>G53+G55+G69+G73</f>
        <v>0</v>
      </c>
      <c r="H52" s="10">
        <f>H53+H55+H69+H73</f>
        <v>0</v>
      </c>
      <c r="I52" s="10">
        <f>I53+I55+I69+I73</f>
        <v>500000</v>
      </c>
    </row>
    <row r="53" spans="1:9" s="15" customFormat="1" ht="12.75">
      <c r="A53" s="16"/>
      <c r="B53" s="29">
        <v>70001</v>
      </c>
      <c r="C53" s="31" t="s">
        <v>413</v>
      </c>
      <c r="D53" s="12">
        <f>D54</f>
        <v>500000</v>
      </c>
      <c r="E53" s="34">
        <f>D53-I53</f>
        <v>0</v>
      </c>
      <c r="F53" s="12">
        <f>F54</f>
        <v>0</v>
      </c>
      <c r="G53" s="12">
        <f>G54</f>
        <v>0</v>
      </c>
      <c r="H53" s="12">
        <f>H54</f>
        <v>0</v>
      </c>
      <c r="I53" s="12">
        <f>I54</f>
        <v>500000</v>
      </c>
    </row>
    <row r="54" spans="1:9" s="8" customFormat="1" ht="51">
      <c r="A54" s="7"/>
      <c r="B54" s="27"/>
      <c r="C54" s="35" t="s">
        <v>414</v>
      </c>
      <c r="D54" s="5">
        <v>500000</v>
      </c>
      <c r="E54" s="33">
        <f>D54-I54</f>
        <v>0</v>
      </c>
      <c r="F54" s="5"/>
      <c r="G54" s="5"/>
      <c r="H54" s="5"/>
      <c r="I54" s="5">
        <v>500000</v>
      </c>
    </row>
    <row r="55" spans="1:9" s="15" customFormat="1" ht="25.5">
      <c r="A55" s="16"/>
      <c r="B55" s="29">
        <v>70004</v>
      </c>
      <c r="C55" s="31" t="s">
        <v>313</v>
      </c>
      <c r="D55" s="12">
        <f>SUM(D56:D68)</f>
        <v>19060000</v>
      </c>
      <c r="E55" s="34">
        <f t="shared" si="0"/>
        <v>19060000</v>
      </c>
      <c r="F55" s="12">
        <f>SUM(F56:F68)</f>
        <v>0</v>
      </c>
      <c r="G55" s="12">
        <f>SUM(G56:G68)</f>
        <v>0</v>
      </c>
      <c r="H55" s="12">
        <f>SUM(H56:H68)</f>
        <v>0</v>
      </c>
      <c r="I55" s="12">
        <f>SUM(I56:I68)</f>
        <v>0</v>
      </c>
    </row>
    <row r="56" spans="1:9" s="8" customFormat="1" ht="25.5">
      <c r="A56" s="7"/>
      <c r="B56" s="27"/>
      <c r="C56" s="32" t="s">
        <v>35</v>
      </c>
      <c r="D56" s="5">
        <v>620000</v>
      </c>
      <c r="E56" s="33">
        <f t="shared" si="0"/>
        <v>620000</v>
      </c>
      <c r="F56" s="5"/>
      <c r="G56" s="5"/>
      <c r="H56" s="5"/>
      <c r="I56" s="5"/>
    </row>
    <row r="57" spans="1:9" s="8" customFormat="1" ht="25.5">
      <c r="A57" s="7"/>
      <c r="B57" s="27"/>
      <c r="C57" s="32" t="s">
        <v>205</v>
      </c>
      <c r="D57" s="5">
        <v>2025000</v>
      </c>
      <c r="E57" s="33">
        <f t="shared" si="0"/>
        <v>2025000</v>
      </c>
      <c r="F57" s="5"/>
      <c r="G57" s="5"/>
      <c r="H57" s="5"/>
      <c r="I57" s="5"/>
    </row>
    <row r="58" spans="1:9" s="8" customFormat="1" ht="25.5">
      <c r="A58" s="7"/>
      <c r="B58" s="27"/>
      <c r="C58" s="32" t="s">
        <v>206</v>
      </c>
      <c r="D58" s="5">
        <v>2935000</v>
      </c>
      <c r="E58" s="33">
        <f t="shared" si="0"/>
        <v>2935000</v>
      </c>
      <c r="F58" s="5"/>
      <c r="G58" s="5"/>
      <c r="H58" s="5"/>
      <c r="I58" s="5"/>
    </row>
    <row r="59" spans="1:9" s="8" customFormat="1" ht="25.5">
      <c r="A59" s="7"/>
      <c r="B59" s="27"/>
      <c r="C59" s="32" t="s">
        <v>360</v>
      </c>
      <c r="D59" s="5">
        <v>60000</v>
      </c>
      <c r="E59" s="33">
        <f t="shared" si="0"/>
        <v>60000</v>
      </c>
      <c r="F59" s="5"/>
      <c r="G59" s="5"/>
      <c r="H59" s="5"/>
      <c r="I59" s="5"/>
    </row>
    <row r="60" spans="1:9" s="8" customFormat="1" ht="25.5">
      <c r="A60" s="7"/>
      <c r="B60" s="27"/>
      <c r="C60" s="32" t="s">
        <v>36</v>
      </c>
      <c r="D60" s="5">
        <v>550000</v>
      </c>
      <c r="E60" s="33">
        <f t="shared" si="0"/>
        <v>550000</v>
      </c>
      <c r="F60" s="5"/>
      <c r="G60" s="5"/>
      <c r="H60" s="5"/>
      <c r="I60" s="5"/>
    </row>
    <row r="61" spans="1:9" s="8" customFormat="1" ht="25.5">
      <c r="A61" s="7"/>
      <c r="B61" s="27"/>
      <c r="C61" s="32" t="s">
        <v>207</v>
      </c>
      <c r="D61" s="5">
        <v>2727000</v>
      </c>
      <c r="E61" s="33">
        <f t="shared" si="0"/>
        <v>2727000</v>
      </c>
      <c r="F61" s="5"/>
      <c r="G61" s="5"/>
      <c r="H61" s="5"/>
      <c r="I61" s="5"/>
    </row>
    <row r="62" spans="1:9" s="8" customFormat="1" ht="25.5">
      <c r="A62" s="7"/>
      <c r="B62" s="27"/>
      <c r="C62" s="32" t="s">
        <v>208</v>
      </c>
      <c r="D62" s="5">
        <v>2715000</v>
      </c>
      <c r="E62" s="33">
        <f t="shared" si="0"/>
        <v>2715000</v>
      </c>
      <c r="F62" s="5"/>
      <c r="G62" s="5"/>
      <c r="H62" s="5"/>
      <c r="I62" s="5"/>
    </row>
    <row r="63" spans="1:9" s="8" customFormat="1" ht="25.5">
      <c r="A63" s="7"/>
      <c r="B63" s="27"/>
      <c r="C63" s="32" t="s">
        <v>361</v>
      </c>
      <c r="D63" s="5">
        <v>78000</v>
      </c>
      <c r="E63" s="33">
        <f t="shared" si="0"/>
        <v>78000</v>
      </c>
      <c r="F63" s="5"/>
      <c r="G63" s="5"/>
      <c r="H63" s="5"/>
      <c r="I63" s="5"/>
    </row>
    <row r="64" spans="1:9" s="8" customFormat="1" ht="25.5">
      <c r="A64" s="7"/>
      <c r="B64" s="27"/>
      <c r="C64" s="32" t="s">
        <v>37</v>
      </c>
      <c r="D64" s="5">
        <v>1300000</v>
      </c>
      <c r="E64" s="33">
        <f t="shared" si="0"/>
        <v>1300000</v>
      </c>
      <c r="F64" s="5"/>
      <c r="G64" s="5"/>
      <c r="H64" s="5"/>
      <c r="I64" s="5"/>
    </row>
    <row r="65" spans="1:9" s="8" customFormat="1" ht="25.5">
      <c r="A65" s="7"/>
      <c r="B65" s="27"/>
      <c r="C65" s="32" t="s">
        <v>209</v>
      </c>
      <c r="D65" s="5">
        <v>3375000</v>
      </c>
      <c r="E65" s="33">
        <f aca="true" t="shared" si="4" ref="E65:E118">D65-I65</f>
        <v>3375000</v>
      </c>
      <c r="F65" s="5"/>
      <c r="G65" s="5"/>
      <c r="H65" s="5"/>
      <c r="I65" s="5"/>
    </row>
    <row r="66" spans="1:9" s="8" customFormat="1" ht="25.5">
      <c r="A66" s="7"/>
      <c r="B66" s="27"/>
      <c r="C66" s="32" t="s">
        <v>210</v>
      </c>
      <c r="D66" s="5">
        <v>1940000</v>
      </c>
      <c r="E66" s="33">
        <f t="shared" si="4"/>
        <v>1940000</v>
      </c>
      <c r="F66" s="5"/>
      <c r="G66" s="5"/>
      <c r="H66" s="5"/>
      <c r="I66" s="5"/>
    </row>
    <row r="67" spans="1:9" s="8" customFormat="1" ht="25.5">
      <c r="A67" s="7"/>
      <c r="B67" s="27"/>
      <c r="C67" s="32" t="s">
        <v>362</v>
      </c>
      <c r="D67" s="5">
        <v>235000</v>
      </c>
      <c r="E67" s="33">
        <f t="shared" si="4"/>
        <v>235000</v>
      </c>
      <c r="F67" s="5"/>
      <c r="G67" s="5"/>
      <c r="H67" s="5"/>
      <c r="I67" s="5"/>
    </row>
    <row r="68" spans="1:9" s="8" customFormat="1" ht="25.5">
      <c r="A68" s="7"/>
      <c r="B68" s="27"/>
      <c r="C68" s="32" t="s">
        <v>363</v>
      </c>
      <c r="D68" s="5">
        <v>500000</v>
      </c>
      <c r="E68" s="33">
        <f t="shared" si="4"/>
        <v>500000</v>
      </c>
      <c r="F68" s="5"/>
      <c r="G68" s="5"/>
      <c r="H68" s="5"/>
      <c r="I68" s="5"/>
    </row>
    <row r="69" spans="1:9" s="15" customFormat="1" ht="12.75">
      <c r="A69" s="16"/>
      <c r="B69" s="29">
        <v>70005</v>
      </c>
      <c r="C69" s="31" t="s">
        <v>314</v>
      </c>
      <c r="D69" s="12">
        <f>SUM(D70:D72)</f>
        <v>4070700</v>
      </c>
      <c r="E69" s="34">
        <f t="shared" si="4"/>
        <v>4070700</v>
      </c>
      <c r="F69" s="12">
        <f>SUM(F70:F72)</f>
        <v>0</v>
      </c>
      <c r="G69" s="12">
        <f>SUM(G70:G72)</f>
        <v>0</v>
      </c>
      <c r="H69" s="12">
        <f>SUM(H70:H72)</f>
        <v>0</v>
      </c>
      <c r="I69" s="12">
        <f>SUM(I70:I72)</f>
        <v>0</v>
      </c>
    </row>
    <row r="70" spans="1:9" s="8" customFormat="1" ht="12.75">
      <c r="A70" s="7"/>
      <c r="B70" s="27"/>
      <c r="C70" s="32" t="s">
        <v>297</v>
      </c>
      <c r="D70" s="5">
        <v>3698700</v>
      </c>
      <c r="E70" s="33">
        <f t="shared" si="4"/>
        <v>3698700</v>
      </c>
      <c r="F70" s="5"/>
      <c r="G70" s="5"/>
      <c r="H70" s="5"/>
      <c r="I70" s="5"/>
    </row>
    <row r="71" spans="1:9" s="8" customFormat="1" ht="25.5">
      <c r="A71" s="7"/>
      <c r="B71" s="27"/>
      <c r="C71" s="32" t="s">
        <v>364</v>
      </c>
      <c r="D71" s="5">
        <v>300000</v>
      </c>
      <c r="E71" s="33">
        <f t="shared" si="4"/>
        <v>300000</v>
      </c>
      <c r="F71" s="5"/>
      <c r="G71" s="5"/>
      <c r="H71" s="5"/>
      <c r="I71" s="5"/>
    </row>
    <row r="72" spans="1:9" s="8" customFormat="1" ht="38.25">
      <c r="A72" s="7"/>
      <c r="B72" s="27"/>
      <c r="C72" s="40" t="s">
        <v>172</v>
      </c>
      <c r="D72" s="5">
        <v>72000</v>
      </c>
      <c r="E72" s="33">
        <f t="shared" si="4"/>
        <v>72000</v>
      </c>
      <c r="F72" s="5"/>
      <c r="G72" s="5"/>
      <c r="H72" s="5"/>
      <c r="I72" s="5"/>
    </row>
    <row r="73" spans="1:9" s="15" customFormat="1" ht="12.75">
      <c r="A73" s="16"/>
      <c r="B73" s="29">
        <v>70095</v>
      </c>
      <c r="C73" s="31" t="s">
        <v>306</v>
      </c>
      <c r="D73" s="12">
        <f>SUM(D74:D77)</f>
        <v>230000</v>
      </c>
      <c r="E73" s="34">
        <f t="shared" si="4"/>
        <v>230000</v>
      </c>
      <c r="F73" s="12">
        <f>SUM(F74:F77)</f>
        <v>0</v>
      </c>
      <c r="G73" s="12">
        <f>SUM(G74:G77)</f>
        <v>0</v>
      </c>
      <c r="H73" s="12">
        <f>SUM(H74:H77)</f>
        <v>0</v>
      </c>
      <c r="I73" s="12">
        <f>SUM(I74:I77)</f>
        <v>0</v>
      </c>
    </row>
    <row r="74" spans="1:9" s="8" customFormat="1" ht="12.75">
      <c r="A74" s="7"/>
      <c r="B74" s="27"/>
      <c r="C74" s="32" t="s">
        <v>133</v>
      </c>
      <c r="D74" s="5">
        <v>5000</v>
      </c>
      <c r="E74" s="33">
        <f t="shared" si="4"/>
        <v>5000</v>
      </c>
      <c r="F74" s="5"/>
      <c r="G74" s="5"/>
      <c r="H74" s="5"/>
      <c r="I74" s="5"/>
    </row>
    <row r="75" spans="1:9" s="8" customFormat="1" ht="12.75">
      <c r="A75" s="7"/>
      <c r="B75" s="27"/>
      <c r="C75" s="32" t="s">
        <v>297</v>
      </c>
      <c r="D75" s="5">
        <v>25000</v>
      </c>
      <c r="E75" s="33">
        <f t="shared" si="4"/>
        <v>25000</v>
      </c>
      <c r="F75" s="5"/>
      <c r="G75" s="5"/>
      <c r="H75" s="5"/>
      <c r="I75" s="5"/>
    </row>
    <row r="76" spans="1:9" s="8" customFormat="1" ht="25.5">
      <c r="A76" s="7"/>
      <c r="B76" s="27"/>
      <c r="C76" s="32" t="s">
        <v>365</v>
      </c>
      <c r="D76" s="5">
        <v>100000</v>
      </c>
      <c r="E76" s="33">
        <f t="shared" si="4"/>
        <v>100000</v>
      </c>
      <c r="F76" s="5"/>
      <c r="G76" s="5"/>
      <c r="H76" s="5"/>
      <c r="I76" s="5"/>
    </row>
    <row r="77" spans="1:9" s="8" customFormat="1" ht="12.75">
      <c r="A77" s="7"/>
      <c r="B77" s="27"/>
      <c r="C77" s="32" t="s">
        <v>293</v>
      </c>
      <c r="D77" s="5">
        <v>100000</v>
      </c>
      <c r="E77" s="33">
        <f t="shared" si="4"/>
        <v>100000</v>
      </c>
      <c r="F77" s="5"/>
      <c r="G77" s="5"/>
      <c r="H77" s="5"/>
      <c r="I77" s="5"/>
    </row>
    <row r="78" spans="1:9" s="15" customFormat="1" ht="21" customHeight="1">
      <c r="A78" s="9">
        <v>710</v>
      </c>
      <c r="B78" s="25"/>
      <c r="C78" s="10" t="s">
        <v>278</v>
      </c>
      <c r="D78" s="10">
        <f>D79+D82+D85+D88</f>
        <v>2155000</v>
      </c>
      <c r="E78" s="44">
        <f t="shared" si="4"/>
        <v>1804000</v>
      </c>
      <c r="F78" s="10">
        <f>F79+F82+F85+F88</f>
        <v>276200</v>
      </c>
      <c r="G78" s="10">
        <f>G79+G82+G85+G88</f>
        <v>0</v>
      </c>
      <c r="H78" s="10">
        <f>H79+H82+H85+H88</f>
        <v>0</v>
      </c>
      <c r="I78" s="10">
        <f>I79+I82+I85+I88</f>
        <v>351000</v>
      </c>
    </row>
    <row r="79" spans="1:9" s="15" customFormat="1" ht="12.75">
      <c r="A79" s="16"/>
      <c r="B79" s="29">
        <v>71004</v>
      </c>
      <c r="C79" s="31" t="s">
        <v>315</v>
      </c>
      <c r="D79" s="12">
        <f>SUM(D80:D81)</f>
        <v>280000</v>
      </c>
      <c r="E79" s="34">
        <f t="shared" si="4"/>
        <v>280000</v>
      </c>
      <c r="F79" s="12">
        <f>SUM(F80:F81)</f>
        <v>14400</v>
      </c>
      <c r="G79" s="12">
        <f>SUM(G80:G81)</f>
        <v>0</v>
      </c>
      <c r="H79" s="12">
        <f>SUM(H80:H81)</f>
        <v>0</v>
      </c>
      <c r="I79" s="12">
        <f>SUM(I80:I81)</f>
        <v>0</v>
      </c>
    </row>
    <row r="80" spans="1:9" s="15" customFormat="1" ht="12.75">
      <c r="A80" s="16"/>
      <c r="B80" s="29"/>
      <c r="C80" s="32" t="s">
        <v>134</v>
      </c>
      <c r="D80" s="5">
        <v>150000</v>
      </c>
      <c r="E80" s="33">
        <f t="shared" si="4"/>
        <v>150000</v>
      </c>
      <c r="F80" s="5">
        <v>14400</v>
      </c>
      <c r="G80" s="5"/>
      <c r="H80" s="5"/>
      <c r="I80" s="5"/>
    </row>
    <row r="81" spans="1:9" s="15" customFormat="1" ht="12.75">
      <c r="A81" s="16"/>
      <c r="B81" s="29"/>
      <c r="C81" s="32" t="s">
        <v>183</v>
      </c>
      <c r="D81" s="5">
        <v>130000</v>
      </c>
      <c r="E81" s="33">
        <f t="shared" si="4"/>
        <v>130000</v>
      </c>
      <c r="F81" s="5"/>
      <c r="G81" s="5"/>
      <c r="H81" s="5"/>
      <c r="I81" s="5"/>
    </row>
    <row r="82" spans="1:9" s="15" customFormat="1" ht="25.5">
      <c r="A82" s="16"/>
      <c r="B82" s="29">
        <v>71013</v>
      </c>
      <c r="C82" s="31" t="s">
        <v>316</v>
      </c>
      <c r="D82" s="12">
        <f>SUM(D83:D84)</f>
        <v>200000</v>
      </c>
      <c r="E82" s="34">
        <f t="shared" si="4"/>
        <v>200000</v>
      </c>
      <c r="F82" s="12">
        <f>SUM(F83:F84)</f>
        <v>0</v>
      </c>
      <c r="G82" s="12">
        <f>SUM(G83:G84)</f>
        <v>0</v>
      </c>
      <c r="H82" s="12">
        <f>SUM(H83:H84)</f>
        <v>0</v>
      </c>
      <c r="I82" s="12">
        <f>SUM(I83:I84)</f>
        <v>0</v>
      </c>
    </row>
    <row r="83" spans="1:9" s="15" customFormat="1" ht="38.25">
      <c r="A83" s="16"/>
      <c r="B83" s="29"/>
      <c r="C83" s="40" t="s">
        <v>172</v>
      </c>
      <c r="D83" s="5">
        <v>50000</v>
      </c>
      <c r="E83" s="33">
        <f t="shared" si="4"/>
        <v>50000</v>
      </c>
      <c r="F83" s="5"/>
      <c r="G83" s="5"/>
      <c r="H83" s="5"/>
      <c r="I83" s="5"/>
    </row>
    <row r="84" spans="1:9" s="15" customFormat="1" ht="12.75">
      <c r="A84" s="16"/>
      <c r="B84" s="29"/>
      <c r="C84" s="40" t="s">
        <v>297</v>
      </c>
      <c r="D84" s="5">
        <v>150000</v>
      </c>
      <c r="E84" s="33">
        <f t="shared" si="4"/>
        <v>150000</v>
      </c>
      <c r="F84" s="5"/>
      <c r="G84" s="5"/>
      <c r="H84" s="5"/>
      <c r="I84" s="5"/>
    </row>
    <row r="85" spans="1:9" s="15" customFormat="1" ht="12.75">
      <c r="A85" s="16"/>
      <c r="B85" s="29">
        <v>71015</v>
      </c>
      <c r="C85" s="31" t="s">
        <v>317</v>
      </c>
      <c r="D85" s="12">
        <f>SUM(D86:D87)</f>
        <v>324000</v>
      </c>
      <c r="E85" s="34">
        <f t="shared" si="4"/>
        <v>324000</v>
      </c>
      <c r="F85" s="12">
        <f>SUM(F86:F87)</f>
        <v>261800</v>
      </c>
      <c r="G85" s="12">
        <f>SUM(G86:G87)</f>
        <v>0</v>
      </c>
      <c r="H85" s="12">
        <f>SUM(H86:H87)</f>
        <v>0</v>
      </c>
      <c r="I85" s="12">
        <f>SUM(I86:I87)</f>
        <v>0</v>
      </c>
    </row>
    <row r="86" spans="1:9" s="8" customFormat="1" ht="38.25">
      <c r="A86" s="7"/>
      <c r="B86" s="27"/>
      <c r="C86" s="40" t="s">
        <v>172</v>
      </c>
      <c r="D86" s="5">
        <v>265000</v>
      </c>
      <c r="E86" s="33">
        <f t="shared" si="4"/>
        <v>265000</v>
      </c>
      <c r="F86" s="5">
        <v>238300</v>
      </c>
      <c r="G86" s="5"/>
      <c r="H86" s="5"/>
      <c r="I86" s="5"/>
    </row>
    <row r="87" spans="1:9" s="8" customFormat="1" ht="12.75">
      <c r="A87" s="7"/>
      <c r="B87" s="27"/>
      <c r="C87" s="40" t="s">
        <v>297</v>
      </c>
      <c r="D87" s="5">
        <v>59000</v>
      </c>
      <c r="E87" s="33">
        <f t="shared" si="4"/>
        <v>59000</v>
      </c>
      <c r="F87" s="5">
        <v>23500</v>
      </c>
      <c r="G87" s="5"/>
      <c r="H87" s="5"/>
      <c r="I87" s="5"/>
    </row>
    <row r="88" spans="1:9" s="15" customFormat="1" ht="12.75">
      <c r="A88" s="16"/>
      <c r="B88" s="29">
        <v>71035</v>
      </c>
      <c r="C88" s="31" t="s">
        <v>318</v>
      </c>
      <c r="D88" s="12">
        <f>SUM(D89:D91)</f>
        <v>1351000</v>
      </c>
      <c r="E88" s="34">
        <f t="shared" si="4"/>
        <v>1000000</v>
      </c>
      <c r="F88" s="12">
        <f>SUM(F89:F91)</f>
        <v>0</v>
      </c>
      <c r="G88" s="12">
        <f>SUM(G89:G91)</f>
        <v>0</v>
      </c>
      <c r="H88" s="12">
        <f>SUM(H89:H91)</f>
        <v>0</v>
      </c>
      <c r="I88" s="12">
        <f>SUM(I89:I91)</f>
        <v>351000</v>
      </c>
    </row>
    <row r="89" spans="1:9" s="8" customFormat="1" ht="12.75">
      <c r="A89" s="7"/>
      <c r="B89" s="27"/>
      <c r="C89" s="32" t="s">
        <v>135</v>
      </c>
      <c r="D89" s="5">
        <v>880000</v>
      </c>
      <c r="E89" s="33">
        <f t="shared" si="4"/>
        <v>880000</v>
      </c>
      <c r="F89" s="5"/>
      <c r="G89" s="5"/>
      <c r="H89" s="5"/>
      <c r="I89" s="5"/>
    </row>
    <row r="90" spans="1:9" s="8" customFormat="1" ht="12.75">
      <c r="A90" s="7"/>
      <c r="B90" s="27"/>
      <c r="C90" s="40" t="s">
        <v>204</v>
      </c>
      <c r="D90" s="5">
        <v>120000</v>
      </c>
      <c r="E90" s="33">
        <f t="shared" si="4"/>
        <v>120000</v>
      </c>
      <c r="F90" s="5"/>
      <c r="G90" s="5"/>
      <c r="H90" s="5"/>
      <c r="I90" s="5"/>
    </row>
    <row r="91" spans="1:9" s="8" customFormat="1" ht="38.25">
      <c r="A91" s="7"/>
      <c r="B91" s="27"/>
      <c r="C91" s="32" t="s">
        <v>185</v>
      </c>
      <c r="D91" s="5">
        <v>351000</v>
      </c>
      <c r="E91" s="33">
        <f t="shared" si="4"/>
        <v>0</v>
      </c>
      <c r="F91" s="5"/>
      <c r="G91" s="5"/>
      <c r="H91" s="5"/>
      <c r="I91" s="5">
        <v>351000</v>
      </c>
    </row>
    <row r="92" spans="1:9" s="15" customFormat="1" ht="21" customHeight="1">
      <c r="A92" s="9">
        <v>750</v>
      </c>
      <c r="B92" s="25"/>
      <c r="C92" s="10" t="s">
        <v>319</v>
      </c>
      <c r="D92" s="10">
        <f>D93+D96+D98+D100+D109+D113</f>
        <v>37777359</v>
      </c>
      <c r="E92" s="44">
        <f t="shared" si="4"/>
        <v>33758620</v>
      </c>
      <c r="F92" s="10">
        <f>F93+F96+F98+F100+F109+F113</f>
        <v>23849933</v>
      </c>
      <c r="G92" s="10">
        <f>G93+G96+G98+G100+G109+G113</f>
        <v>120000</v>
      </c>
      <c r="H92" s="10">
        <f>H93+H96+H98+H100+H109+H113</f>
        <v>0</v>
      </c>
      <c r="I92" s="10">
        <f>I93+I96+I98+I100+I109+I113</f>
        <v>4018739</v>
      </c>
    </row>
    <row r="93" spans="1:9" s="15" customFormat="1" ht="15" customHeight="1">
      <c r="A93" s="16"/>
      <c r="B93" s="29">
        <v>75011</v>
      </c>
      <c r="C93" s="31" t="s">
        <v>320</v>
      </c>
      <c r="D93" s="12">
        <f>SUM(D94:D95)</f>
        <v>935120</v>
      </c>
      <c r="E93" s="34">
        <f t="shared" si="4"/>
        <v>935120</v>
      </c>
      <c r="F93" s="12">
        <f>SUM(F94:F95)</f>
        <v>923844</v>
      </c>
      <c r="G93" s="12">
        <f>SUM(G94:G95)</f>
        <v>0</v>
      </c>
      <c r="H93" s="12">
        <f>SUM(H94:H95)</f>
        <v>0</v>
      </c>
      <c r="I93" s="12">
        <f>SUM(I94:I95)</f>
        <v>0</v>
      </c>
    </row>
    <row r="94" spans="1:9" s="15" customFormat="1" ht="38.25">
      <c r="A94" s="16"/>
      <c r="B94" s="29"/>
      <c r="C94" s="40" t="s">
        <v>172</v>
      </c>
      <c r="D94" s="5">
        <v>299970</v>
      </c>
      <c r="E94" s="33">
        <f t="shared" si="4"/>
        <v>299970</v>
      </c>
      <c r="F94" s="5">
        <v>296344</v>
      </c>
      <c r="G94" s="5"/>
      <c r="H94" s="5"/>
      <c r="I94" s="5"/>
    </row>
    <row r="95" spans="1:9" s="15" customFormat="1" ht="51">
      <c r="A95" s="16"/>
      <c r="B95" s="29"/>
      <c r="C95" s="40" t="s">
        <v>173</v>
      </c>
      <c r="D95" s="5">
        <v>635150</v>
      </c>
      <c r="E95" s="33">
        <f t="shared" si="4"/>
        <v>635150</v>
      </c>
      <c r="F95" s="5">
        <v>627500</v>
      </c>
      <c r="G95" s="5"/>
      <c r="H95" s="5"/>
      <c r="I95" s="5"/>
    </row>
    <row r="96" spans="1:9" s="15" customFormat="1" ht="12.75">
      <c r="A96" s="16"/>
      <c r="B96" s="29">
        <v>75020</v>
      </c>
      <c r="C96" s="31" t="s">
        <v>321</v>
      </c>
      <c r="D96" s="12">
        <f>D97</f>
        <v>2309600</v>
      </c>
      <c r="E96" s="34">
        <f t="shared" si="4"/>
        <v>2309600</v>
      </c>
      <c r="F96" s="12">
        <f>F97</f>
        <v>669900</v>
      </c>
      <c r="G96" s="12">
        <f>G97</f>
        <v>0</v>
      </c>
      <c r="H96" s="12">
        <f>H97</f>
        <v>0</v>
      </c>
      <c r="I96" s="12">
        <f>I97</f>
        <v>0</v>
      </c>
    </row>
    <row r="97" spans="1:9" s="8" customFormat="1" ht="12.75">
      <c r="A97" s="7"/>
      <c r="B97" s="27"/>
      <c r="C97" s="32" t="s">
        <v>297</v>
      </c>
      <c r="D97" s="5">
        <v>2309600</v>
      </c>
      <c r="E97" s="33">
        <f t="shared" si="4"/>
        <v>2309600</v>
      </c>
      <c r="F97" s="5">
        <v>669900</v>
      </c>
      <c r="G97" s="5"/>
      <c r="H97" s="5"/>
      <c r="I97" s="5"/>
    </row>
    <row r="98" spans="1:9" s="15" customFormat="1" ht="25.5">
      <c r="A98" s="16"/>
      <c r="B98" s="29">
        <v>75022</v>
      </c>
      <c r="C98" s="31" t="s">
        <v>322</v>
      </c>
      <c r="D98" s="12">
        <f>D99</f>
        <v>653500</v>
      </c>
      <c r="E98" s="34">
        <f t="shared" si="4"/>
        <v>653500</v>
      </c>
      <c r="F98" s="12">
        <f>F99</f>
        <v>3500</v>
      </c>
      <c r="G98" s="12">
        <f>G99</f>
        <v>0</v>
      </c>
      <c r="H98" s="12">
        <f>H99</f>
        <v>0</v>
      </c>
      <c r="I98" s="12">
        <f>I99</f>
        <v>0</v>
      </c>
    </row>
    <row r="99" spans="1:9" s="8" customFormat="1" ht="12.75">
      <c r="A99" s="7"/>
      <c r="B99" s="27"/>
      <c r="C99" s="32" t="s">
        <v>297</v>
      </c>
      <c r="D99" s="5">
        <v>653500</v>
      </c>
      <c r="E99" s="33">
        <f t="shared" si="4"/>
        <v>653500</v>
      </c>
      <c r="F99" s="5">
        <v>3500</v>
      </c>
      <c r="G99" s="5"/>
      <c r="H99" s="5"/>
      <c r="I99" s="5"/>
    </row>
    <row r="100" spans="1:9" s="15" customFormat="1" ht="25.5">
      <c r="A100" s="16"/>
      <c r="B100" s="29">
        <v>75023</v>
      </c>
      <c r="C100" s="31" t="s">
        <v>323</v>
      </c>
      <c r="D100" s="12">
        <f>SUM(D101:D108)</f>
        <v>30528539</v>
      </c>
      <c r="E100" s="34">
        <f t="shared" si="4"/>
        <v>26509800</v>
      </c>
      <c r="F100" s="12">
        <f>SUM(F101:F108)</f>
        <v>20707000</v>
      </c>
      <c r="G100" s="12">
        <f>SUM(G101:G108)</f>
        <v>0</v>
      </c>
      <c r="H100" s="12">
        <f>SUM(H101:H108)</f>
        <v>0</v>
      </c>
      <c r="I100" s="12">
        <f>SUM(I101:I108)</f>
        <v>4018739</v>
      </c>
    </row>
    <row r="101" spans="1:9" s="8" customFormat="1" ht="12.75">
      <c r="A101" s="7"/>
      <c r="B101" s="27"/>
      <c r="C101" s="32" t="s">
        <v>297</v>
      </c>
      <c r="D101" s="5">
        <v>26450800</v>
      </c>
      <c r="E101" s="33">
        <f t="shared" si="4"/>
        <v>26450800</v>
      </c>
      <c r="F101" s="5">
        <v>20707000</v>
      </c>
      <c r="G101" s="5"/>
      <c r="H101" s="5"/>
      <c r="I101" s="5"/>
    </row>
    <row r="102" spans="1:9" s="8" customFormat="1" ht="25.5">
      <c r="A102" s="7"/>
      <c r="B102" s="27"/>
      <c r="C102" s="32" t="s">
        <v>366</v>
      </c>
      <c r="D102" s="5">
        <v>59000</v>
      </c>
      <c r="E102" s="33">
        <f t="shared" si="4"/>
        <v>59000</v>
      </c>
      <c r="F102" s="5"/>
      <c r="G102" s="5"/>
      <c r="H102" s="5"/>
      <c r="I102" s="5"/>
    </row>
    <row r="103" spans="1:9" s="8" customFormat="1" ht="12.75">
      <c r="A103" s="7"/>
      <c r="B103" s="27"/>
      <c r="C103" s="45" t="s">
        <v>156</v>
      </c>
      <c r="D103" s="5">
        <v>500000</v>
      </c>
      <c r="E103" s="33">
        <f t="shared" si="4"/>
        <v>0</v>
      </c>
      <c r="F103" s="5"/>
      <c r="G103" s="5"/>
      <c r="H103" s="5"/>
      <c r="I103" s="5">
        <v>500000</v>
      </c>
    </row>
    <row r="104" spans="1:9" s="8" customFormat="1" ht="25.5">
      <c r="A104" s="7"/>
      <c r="B104" s="27"/>
      <c r="C104" s="35" t="s">
        <v>427</v>
      </c>
      <c r="D104" s="5">
        <v>1500000</v>
      </c>
      <c r="E104" s="33">
        <f t="shared" si="4"/>
        <v>0</v>
      </c>
      <c r="F104" s="5"/>
      <c r="G104" s="5"/>
      <c r="H104" s="5"/>
      <c r="I104" s="5">
        <v>1500000</v>
      </c>
    </row>
    <row r="105" spans="1:9" s="8" customFormat="1" ht="25.5">
      <c r="A105" s="7"/>
      <c r="B105" s="27"/>
      <c r="C105" s="35" t="s">
        <v>428</v>
      </c>
      <c r="D105" s="5">
        <v>355000</v>
      </c>
      <c r="E105" s="33">
        <f t="shared" si="4"/>
        <v>0</v>
      </c>
      <c r="F105" s="5"/>
      <c r="G105" s="5"/>
      <c r="H105" s="5"/>
      <c r="I105" s="5">
        <v>355000</v>
      </c>
    </row>
    <row r="106" spans="1:9" s="8" customFormat="1" ht="25.5">
      <c r="A106" s="7"/>
      <c r="B106" s="27"/>
      <c r="C106" s="35" t="s">
        <v>429</v>
      </c>
      <c r="D106" s="5">
        <v>40000</v>
      </c>
      <c r="E106" s="33">
        <f t="shared" si="4"/>
        <v>0</v>
      </c>
      <c r="F106" s="5"/>
      <c r="G106" s="5"/>
      <c r="H106" s="5"/>
      <c r="I106" s="5">
        <v>40000</v>
      </c>
    </row>
    <row r="107" spans="1:9" s="8" customFormat="1" ht="12.75">
      <c r="A107" s="7"/>
      <c r="B107" s="27"/>
      <c r="C107" s="45" t="s">
        <v>157</v>
      </c>
      <c r="D107" s="5">
        <v>20000</v>
      </c>
      <c r="E107" s="33">
        <f t="shared" si="4"/>
        <v>0</v>
      </c>
      <c r="F107" s="5"/>
      <c r="G107" s="5"/>
      <c r="H107" s="5"/>
      <c r="I107" s="5">
        <v>20000</v>
      </c>
    </row>
    <row r="108" spans="1:9" s="8" customFormat="1" ht="25.5">
      <c r="A108" s="7"/>
      <c r="B108" s="27"/>
      <c r="C108" s="45" t="s">
        <v>162</v>
      </c>
      <c r="D108" s="5">
        <v>1603739</v>
      </c>
      <c r="E108" s="33">
        <f t="shared" si="4"/>
        <v>0</v>
      </c>
      <c r="F108" s="5"/>
      <c r="G108" s="5"/>
      <c r="H108" s="5"/>
      <c r="I108" s="5">
        <v>1603739</v>
      </c>
    </row>
    <row r="109" spans="1:9" s="8" customFormat="1" ht="12.75">
      <c r="A109" s="7"/>
      <c r="B109" s="29">
        <v>75045</v>
      </c>
      <c r="C109" s="31" t="s">
        <v>324</v>
      </c>
      <c r="D109" s="12">
        <f>SUM(D110:D112)</f>
        <v>65600</v>
      </c>
      <c r="E109" s="34">
        <f t="shared" si="4"/>
        <v>65600</v>
      </c>
      <c r="F109" s="12">
        <f>SUM(F110:F112)</f>
        <v>27689</v>
      </c>
      <c r="G109" s="12">
        <f>SUM(G110:G112)</f>
        <v>0</v>
      </c>
      <c r="H109" s="12">
        <f>SUM(H110:H112)</f>
        <v>0</v>
      </c>
      <c r="I109" s="12">
        <f>SUM(I110:I112)</f>
        <v>0</v>
      </c>
    </row>
    <row r="110" spans="1:9" s="8" customFormat="1" ht="12.75">
      <c r="A110" s="7"/>
      <c r="B110" s="27"/>
      <c r="C110" s="40" t="s">
        <v>297</v>
      </c>
      <c r="D110" s="5">
        <v>29600</v>
      </c>
      <c r="E110" s="33">
        <f t="shared" si="4"/>
        <v>29600</v>
      </c>
      <c r="F110" s="5"/>
      <c r="G110" s="5"/>
      <c r="H110" s="5"/>
      <c r="I110" s="5"/>
    </row>
    <row r="111" spans="1:9" s="8" customFormat="1" ht="38.25">
      <c r="A111" s="7"/>
      <c r="B111" s="27"/>
      <c r="C111" s="40" t="s">
        <v>172</v>
      </c>
      <c r="D111" s="5">
        <v>16500</v>
      </c>
      <c r="E111" s="33">
        <f>D111-I111</f>
        <v>16500</v>
      </c>
      <c r="F111" s="5">
        <v>11689</v>
      </c>
      <c r="G111" s="5"/>
      <c r="H111" s="5"/>
      <c r="I111" s="5"/>
    </row>
    <row r="112" spans="1:9" s="8" customFormat="1" ht="38.25">
      <c r="A112" s="7"/>
      <c r="B112" s="27"/>
      <c r="C112" s="32" t="s">
        <v>177</v>
      </c>
      <c r="D112" s="5">
        <v>19500</v>
      </c>
      <c r="E112" s="33">
        <f t="shared" si="4"/>
        <v>19500</v>
      </c>
      <c r="F112" s="5">
        <v>16000</v>
      </c>
      <c r="G112" s="5"/>
      <c r="H112" s="5"/>
      <c r="I112" s="5"/>
    </row>
    <row r="113" spans="1:9" s="15" customFormat="1" ht="12.75">
      <c r="A113" s="16"/>
      <c r="B113" s="29">
        <v>75095</v>
      </c>
      <c r="C113" s="31" t="s">
        <v>306</v>
      </c>
      <c r="D113" s="12">
        <f>SUM(D114:D116)</f>
        <v>3285000</v>
      </c>
      <c r="E113" s="34">
        <f t="shared" si="4"/>
        <v>3285000</v>
      </c>
      <c r="F113" s="12">
        <f>SUM(F114:F116)</f>
        <v>1518000</v>
      </c>
      <c r="G113" s="12">
        <f>SUM(G114:G116)</f>
        <v>120000</v>
      </c>
      <c r="H113" s="12">
        <f>SUM(H114:H116)</f>
        <v>0</v>
      </c>
      <c r="I113" s="12">
        <f>SUM(I114:I116)</f>
        <v>0</v>
      </c>
    </row>
    <row r="114" spans="1:9" s="8" customFormat="1" ht="12.75">
      <c r="A114" s="7"/>
      <c r="B114" s="27"/>
      <c r="C114" s="32" t="s">
        <v>297</v>
      </c>
      <c r="D114" s="5">
        <v>1438000</v>
      </c>
      <c r="E114" s="33">
        <f t="shared" si="4"/>
        <v>1438000</v>
      </c>
      <c r="F114" s="5">
        <v>106000</v>
      </c>
      <c r="G114" s="5">
        <v>100000</v>
      </c>
      <c r="H114" s="5"/>
      <c r="I114" s="5"/>
    </row>
    <row r="115" spans="1:9" s="8" customFormat="1" ht="12.75">
      <c r="A115" s="7"/>
      <c r="B115" s="27"/>
      <c r="C115" s="32" t="s">
        <v>194</v>
      </c>
      <c r="D115" s="5">
        <v>1437000</v>
      </c>
      <c r="E115" s="33">
        <f t="shared" si="4"/>
        <v>1437000</v>
      </c>
      <c r="F115" s="5">
        <v>1412000</v>
      </c>
      <c r="G115" s="5"/>
      <c r="H115" s="5"/>
      <c r="I115" s="5"/>
    </row>
    <row r="116" spans="1:9" s="8" customFormat="1" ht="12.75">
      <c r="A116" s="7"/>
      <c r="B116" s="27"/>
      <c r="C116" s="32" t="s">
        <v>195</v>
      </c>
      <c r="D116" s="5">
        <v>410000</v>
      </c>
      <c r="E116" s="33">
        <f t="shared" si="4"/>
        <v>410000</v>
      </c>
      <c r="F116" s="5"/>
      <c r="G116" s="5">
        <v>20000</v>
      </c>
      <c r="H116" s="5"/>
      <c r="I116" s="5"/>
    </row>
    <row r="117" spans="1:9" s="15" customFormat="1" ht="38.25">
      <c r="A117" s="9">
        <v>751</v>
      </c>
      <c r="B117" s="25"/>
      <c r="C117" s="10" t="s">
        <v>222</v>
      </c>
      <c r="D117" s="10">
        <f>D118</f>
        <v>20902</v>
      </c>
      <c r="E117" s="44">
        <f t="shared" si="4"/>
        <v>20902</v>
      </c>
      <c r="F117" s="10">
        <f aca="true" t="shared" si="5" ref="F117:I118">F118</f>
        <v>18682</v>
      </c>
      <c r="G117" s="10">
        <f t="shared" si="5"/>
        <v>0</v>
      </c>
      <c r="H117" s="10">
        <f t="shared" si="5"/>
        <v>0</v>
      </c>
      <c r="I117" s="10">
        <f t="shared" si="5"/>
        <v>0</v>
      </c>
    </row>
    <row r="118" spans="1:9" s="15" customFormat="1" ht="25.5">
      <c r="A118" s="16"/>
      <c r="B118" s="26">
        <v>75101</v>
      </c>
      <c r="C118" s="57" t="s">
        <v>224</v>
      </c>
      <c r="D118" s="12">
        <f>D119</f>
        <v>20902</v>
      </c>
      <c r="E118" s="34">
        <f t="shared" si="4"/>
        <v>20902</v>
      </c>
      <c r="F118" s="12">
        <f t="shared" si="5"/>
        <v>18682</v>
      </c>
      <c r="G118" s="12">
        <f t="shared" si="5"/>
        <v>0</v>
      </c>
      <c r="H118" s="12">
        <f t="shared" si="5"/>
        <v>0</v>
      </c>
      <c r="I118" s="12">
        <f t="shared" si="5"/>
        <v>0</v>
      </c>
    </row>
    <row r="119" spans="1:9" s="15" customFormat="1" ht="51.75" customHeight="1">
      <c r="A119" s="16"/>
      <c r="B119" s="29"/>
      <c r="C119" s="40" t="s">
        <v>173</v>
      </c>
      <c r="D119" s="5">
        <v>20902</v>
      </c>
      <c r="E119" s="33">
        <f aca="true" t="shared" si="6" ref="E119:E168">D119-I119</f>
        <v>20902</v>
      </c>
      <c r="F119" s="5">
        <v>18682</v>
      </c>
      <c r="G119" s="5"/>
      <c r="H119" s="5"/>
      <c r="I119" s="5"/>
    </row>
    <row r="120" spans="1:9" s="15" customFormat="1" ht="25.5">
      <c r="A120" s="9">
        <v>754</v>
      </c>
      <c r="B120" s="25"/>
      <c r="C120" s="10" t="s">
        <v>279</v>
      </c>
      <c r="D120" s="10">
        <f>D121+D123+D125+D128+D131+D133+D136</f>
        <v>11936300</v>
      </c>
      <c r="E120" s="44">
        <f t="shared" si="6"/>
        <v>11876300</v>
      </c>
      <c r="F120" s="10">
        <f>F121+F123+F125+F128+F131+F133+F136</f>
        <v>8953100</v>
      </c>
      <c r="G120" s="10">
        <f>G121+G123+G125+G128+G131+G133+G136</f>
        <v>116000</v>
      </c>
      <c r="H120" s="10">
        <f>H121+H123+H125+H128+H131+H133+H136</f>
        <v>150000</v>
      </c>
      <c r="I120" s="10">
        <f>I121+I123+I125+I128+I131+I133+I136</f>
        <v>60000</v>
      </c>
    </row>
    <row r="121" spans="1:9" s="15" customFormat="1" ht="14.25" customHeight="1">
      <c r="A121" s="16"/>
      <c r="B121" s="26">
        <v>75405</v>
      </c>
      <c r="C121" s="57" t="s">
        <v>326</v>
      </c>
      <c r="D121" s="12">
        <f>SUM(D122:D122)</f>
        <v>213100</v>
      </c>
      <c r="E121" s="34">
        <f t="shared" si="6"/>
        <v>213100</v>
      </c>
      <c r="F121" s="12">
        <f>SUM(F122:F122)</f>
        <v>187400</v>
      </c>
      <c r="G121" s="12">
        <f>SUM(G122:G122)</f>
        <v>0</v>
      </c>
      <c r="H121" s="12">
        <f>SUM(H122:H122)</f>
        <v>0</v>
      </c>
      <c r="I121" s="12">
        <f>SUM(I122:I122)</f>
        <v>0</v>
      </c>
    </row>
    <row r="122" spans="1:9" s="15" customFormat="1" ht="25.5">
      <c r="A122" s="16"/>
      <c r="B122" s="29"/>
      <c r="C122" s="32" t="s">
        <v>367</v>
      </c>
      <c r="D122" s="5">
        <v>213100</v>
      </c>
      <c r="E122" s="33">
        <f t="shared" si="6"/>
        <v>213100</v>
      </c>
      <c r="F122" s="5">
        <v>187400</v>
      </c>
      <c r="G122" s="5"/>
      <c r="H122" s="5"/>
      <c r="I122" s="5"/>
    </row>
    <row r="123" spans="1:9" s="15" customFormat="1" ht="25.5">
      <c r="A123" s="16"/>
      <c r="B123" s="29">
        <v>75411</v>
      </c>
      <c r="C123" s="31" t="s">
        <v>327</v>
      </c>
      <c r="D123" s="12">
        <f>SUM(D124:D124)</f>
        <v>8206000</v>
      </c>
      <c r="E123" s="34">
        <f t="shared" si="6"/>
        <v>8206000</v>
      </c>
      <c r="F123" s="12">
        <f>SUM(F124:F124)</f>
        <v>6318000</v>
      </c>
      <c r="G123" s="12">
        <f>SUM(G124:G124)</f>
        <v>0</v>
      </c>
      <c r="H123" s="12">
        <f>SUM(H124:H124)</f>
        <v>0</v>
      </c>
      <c r="I123" s="12">
        <f>SUM(I124:I124)</f>
        <v>0</v>
      </c>
    </row>
    <row r="124" spans="1:9" s="15" customFormat="1" ht="38.25">
      <c r="A124" s="16"/>
      <c r="B124" s="29"/>
      <c r="C124" s="40" t="s">
        <v>172</v>
      </c>
      <c r="D124" s="5">
        <v>8206000</v>
      </c>
      <c r="E124" s="33">
        <f t="shared" si="6"/>
        <v>8206000</v>
      </c>
      <c r="F124" s="5">
        <v>6318000</v>
      </c>
      <c r="G124" s="5"/>
      <c r="H124" s="5"/>
      <c r="I124" s="5"/>
    </row>
    <row r="125" spans="1:9" s="15" customFormat="1" ht="12.75">
      <c r="A125" s="16"/>
      <c r="B125" s="29">
        <v>75412</v>
      </c>
      <c r="C125" s="31" t="s">
        <v>328</v>
      </c>
      <c r="D125" s="12">
        <f>SUM(D126:D127)</f>
        <v>425700</v>
      </c>
      <c r="E125" s="34">
        <f t="shared" si="6"/>
        <v>425700</v>
      </c>
      <c r="F125" s="12">
        <f>SUM(F126:F127)</f>
        <v>67000</v>
      </c>
      <c r="G125" s="12">
        <f>SUM(G126:G127)</f>
        <v>0</v>
      </c>
      <c r="H125" s="12">
        <f>SUM(H126:H127)</f>
        <v>150000</v>
      </c>
      <c r="I125" s="12">
        <f>SUM(I126:I127)</f>
        <v>0</v>
      </c>
    </row>
    <row r="126" spans="1:9" s="8" customFormat="1" ht="12.75">
      <c r="A126" s="7"/>
      <c r="B126" s="27"/>
      <c r="C126" s="32" t="s">
        <v>297</v>
      </c>
      <c r="D126" s="5">
        <v>275700</v>
      </c>
      <c r="E126" s="33">
        <f t="shared" si="6"/>
        <v>275700</v>
      </c>
      <c r="F126" s="5">
        <v>67000</v>
      </c>
      <c r="G126" s="5"/>
      <c r="H126" s="5"/>
      <c r="I126" s="5"/>
    </row>
    <row r="127" spans="1:9" s="8" customFormat="1" ht="25.5">
      <c r="A127" s="7"/>
      <c r="B127" s="27"/>
      <c r="C127" s="32" t="s">
        <v>447</v>
      </c>
      <c r="D127" s="5">
        <v>150000</v>
      </c>
      <c r="E127" s="33">
        <f t="shared" si="6"/>
        <v>150000</v>
      </c>
      <c r="F127" s="5"/>
      <c r="G127" s="5"/>
      <c r="H127" s="5">
        <v>150000</v>
      </c>
      <c r="I127" s="5"/>
    </row>
    <row r="128" spans="1:9" s="15" customFormat="1" ht="12.75">
      <c r="A128" s="16"/>
      <c r="B128" s="29">
        <v>75414</v>
      </c>
      <c r="C128" s="31" t="s">
        <v>329</v>
      </c>
      <c r="D128" s="12">
        <f>SUM(D129:D130)</f>
        <v>27000</v>
      </c>
      <c r="E128" s="34">
        <f t="shared" si="6"/>
        <v>27000</v>
      </c>
      <c r="F128" s="12">
        <f>SUM(F129:F130)</f>
        <v>0</v>
      </c>
      <c r="G128" s="12">
        <f>SUM(G129:G130)</f>
        <v>0</v>
      </c>
      <c r="H128" s="12">
        <f>SUM(H129:H130)</f>
        <v>0</v>
      </c>
      <c r="I128" s="12">
        <f>SUM(I129:I130)</f>
        <v>0</v>
      </c>
    </row>
    <row r="129" spans="1:9" s="15" customFormat="1" ht="12.75">
      <c r="A129" s="16"/>
      <c r="B129" s="29"/>
      <c r="C129" s="32" t="s">
        <v>297</v>
      </c>
      <c r="D129" s="5">
        <v>20000</v>
      </c>
      <c r="E129" s="33">
        <f t="shared" si="6"/>
        <v>20000</v>
      </c>
      <c r="F129" s="5"/>
      <c r="G129" s="5"/>
      <c r="H129" s="5"/>
      <c r="I129" s="5"/>
    </row>
    <row r="130" spans="1:9" s="8" customFormat="1" ht="51">
      <c r="A130" s="7"/>
      <c r="B130" s="27"/>
      <c r="C130" s="40" t="s">
        <v>173</v>
      </c>
      <c r="D130" s="5">
        <v>7000</v>
      </c>
      <c r="E130" s="33">
        <f t="shared" si="6"/>
        <v>7000</v>
      </c>
      <c r="F130" s="5"/>
      <c r="G130" s="5"/>
      <c r="H130" s="5"/>
      <c r="I130" s="5"/>
    </row>
    <row r="131" spans="1:9" s="15" customFormat="1" ht="13.5" customHeight="1">
      <c r="A131" s="16"/>
      <c r="B131" s="29">
        <v>75415</v>
      </c>
      <c r="C131" s="31" t="s">
        <v>120</v>
      </c>
      <c r="D131" s="12">
        <f>D132</f>
        <v>116000</v>
      </c>
      <c r="E131" s="34">
        <f t="shared" si="6"/>
        <v>116000</v>
      </c>
      <c r="F131" s="12">
        <f>F132</f>
        <v>0</v>
      </c>
      <c r="G131" s="12">
        <f>G132</f>
        <v>116000</v>
      </c>
      <c r="H131" s="12">
        <f>H132</f>
        <v>0</v>
      </c>
      <c r="I131" s="12">
        <f>I132</f>
        <v>0</v>
      </c>
    </row>
    <row r="132" spans="1:9" s="8" customFormat="1" ht="12.75">
      <c r="A132" s="7"/>
      <c r="B132" s="27"/>
      <c r="C132" s="32" t="s">
        <v>219</v>
      </c>
      <c r="D132" s="5">
        <v>116000</v>
      </c>
      <c r="E132" s="33">
        <f t="shared" si="6"/>
        <v>116000</v>
      </c>
      <c r="F132" s="5"/>
      <c r="G132" s="5">
        <v>116000</v>
      </c>
      <c r="H132" s="5"/>
      <c r="I132" s="5"/>
    </row>
    <row r="133" spans="1:9" s="15" customFormat="1" ht="12.75">
      <c r="A133" s="16"/>
      <c r="B133" s="29">
        <v>75416</v>
      </c>
      <c r="C133" s="31" t="s">
        <v>330</v>
      </c>
      <c r="D133" s="12">
        <f>SUM(D134:D135)</f>
        <v>2925000</v>
      </c>
      <c r="E133" s="34">
        <f t="shared" si="6"/>
        <v>2865000</v>
      </c>
      <c r="F133" s="12">
        <f>SUM(F134:F135)</f>
        <v>2379000</v>
      </c>
      <c r="G133" s="12">
        <f>SUM(G134:G135)</f>
        <v>0</v>
      </c>
      <c r="H133" s="12">
        <f>SUM(H134:H135)</f>
        <v>0</v>
      </c>
      <c r="I133" s="12">
        <f>SUM(I134:I135)</f>
        <v>60000</v>
      </c>
    </row>
    <row r="134" spans="1:9" s="8" customFormat="1" ht="12.75">
      <c r="A134" s="7"/>
      <c r="B134" s="27"/>
      <c r="C134" s="36" t="s">
        <v>125</v>
      </c>
      <c r="D134" s="5">
        <v>2865000</v>
      </c>
      <c r="E134" s="33">
        <f t="shared" si="6"/>
        <v>2865000</v>
      </c>
      <c r="F134" s="5">
        <v>2379000</v>
      </c>
      <c r="G134" s="5"/>
      <c r="H134" s="5"/>
      <c r="I134" s="5"/>
    </row>
    <row r="135" spans="1:9" s="8" customFormat="1" ht="12.75">
      <c r="A135" s="7"/>
      <c r="B135" s="27"/>
      <c r="C135" s="32" t="s">
        <v>430</v>
      </c>
      <c r="D135" s="5">
        <v>60000</v>
      </c>
      <c r="E135" s="33">
        <f t="shared" si="6"/>
        <v>0</v>
      </c>
      <c r="F135" s="5"/>
      <c r="G135" s="5"/>
      <c r="H135" s="5"/>
      <c r="I135" s="5">
        <v>60000</v>
      </c>
    </row>
    <row r="136" spans="1:9" s="15" customFormat="1" ht="12.75">
      <c r="A136" s="16"/>
      <c r="B136" s="29">
        <v>75478</v>
      </c>
      <c r="C136" s="31" t="s">
        <v>239</v>
      </c>
      <c r="D136" s="12">
        <f>D137</f>
        <v>23500</v>
      </c>
      <c r="E136" s="34">
        <f t="shared" si="6"/>
        <v>23500</v>
      </c>
      <c r="F136" s="12">
        <f>F137</f>
        <v>1700</v>
      </c>
      <c r="G136" s="12">
        <f>G137</f>
        <v>0</v>
      </c>
      <c r="H136" s="12">
        <f>H137</f>
        <v>0</v>
      </c>
      <c r="I136" s="12">
        <f>I137</f>
        <v>0</v>
      </c>
    </row>
    <row r="137" spans="1:9" s="8" customFormat="1" ht="12.75">
      <c r="A137" s="7"/>
      <c r="B137" s="27"/>
      <c r="C137" s="32" t="s">
        <v>297</v>
      </c>
      <c r="D137" s="5">
        <v>23500</v>
      </c>
      <c r="E137" s="33">
        <f t="shared" si="6"/>
        <v>23500</v>
      </c>
      <c r="F137" s="5">
        <v>1700</v>
      </c>
      <c r="G137" s="5"/>
      <c r="H137" s="5"/>
      <c r="I137" s="5"/>
    </row>
    <row r="138" spans="1:9" s="15" customFormat="1" ht="51">
      <c r="A138" s="9">
        <v>756</v>
      </c>
      <c r="B138" s="25"/>
      <c r="C138" s="10" t="s">
        <v>38</v>
      </c>
      <c r="D138" s="10">
        <f>D139</f>
        <v>356500</v>
      </c>
      <c r="E138" s="44">
        <f t="shared" si="6"/>
        <v>356500</v>
      </c>
      <c r="F138" s="10">
        <f>F139</f>
        <v>76500</v>
      </c>
      <c r="G138" s="10">
        <f>G139</f>
        <v>0</v>
      </c>
      <c r="H138" s="10">
        <f>H139</f>
        <v>0</v>
      </c>
      <c r="I138" s="10">
        <f>I139</f>
        <v>0</v>
      </c>
    </row>
    <row r="139" spans="1:9" s="15" customFormat="1" ht="25.5">
      <c r="A139" s="16"/>
      <c r="B139" s="29">
        <v>75647</v>
      </c>
      <c r="C139" s="31" t="s">
        <v>325</v>
      </c>
      <c r="D139" s="12">
        <f>D140+D141</f>
        <v>356500</v>
      </c>
      <c r="E139" s="34">
        <f t="shared" si="6"/>
        <v>356500</v>
      </c>
      <c r="F139" s="12">
        <f>F140+F141</f>
        <v>76500</v>
      </c>
      <c r="G139" s="12">
        <f>G140+G141</f>
        <v>0</v>
      </c>
      <c r="H139" s="12">
        <f>H140+H141</f>
        <v>0</v>
      </c>
      <c r="I139" s="12">
        <f>I140+I141</f>
        <v>0</v>
      </c>
    </row>
    <row r="140" spans="1:9" s="15" customFormat="1" ht="12.75">
      <c r="A140" s="16"/>
      <c r="B140" s="29"/>
      <c r="C140" s="32" t="s">
        <v>297</v>
      </c>
      <c r="D140" s="5">
        <v>271500</v>
      </c>
      <c r="E140" s="33">
        <f t="shared" si="6"/>
        <v>271500</v>
      </c>
      <c r="F140" s="5">
        <v>76500</v>
      </c>
      <c r="G140" s="5"/>
      <c r="H140" s="5"/>
      <c r="I140" s="5"/>
    </row>
    <row r="141" spans="1:9" s="15" customFormat="1" ht="12.75">
      <c r="A141" s="16"/>
      <c r="B141" s="29"/>
      <c r="C141" s="32" t="s">
        <v>193</v>
      </c>
      <c r="D141" s="5">
        <v>85000</v>
      </c>
      <c r="E141" s="33">
        <f t="shared" si="6"/>
        <v>85000</v>
      </c>
      <c r="F141" s="5"/>
      <c r="G141" s="5"/>
      <c r="H141" s="5"/>
      <c r="I141" s="5"/>
    </row>
    <row r="142" spans="1:9" s="15" customFormat="1" ht="20.25" customHeight="1">
      <c r="A142" s="9">
        <v>757</v>
      </c>
      <c r="B142" s="25"/>
      <c r="C142" s="10" t="s">
        <v>331</v>
      </c>
      <c r="D142" s="10">
        <f>D143</f>
        <v>4600000</v>
      </c>
      <c r="E142" s="44">
        <f t="shared" si="6"/>
        <v>4600000</v>
      </c>
      <c r="F142" s="10">
        <f aca="true" t="shared" si="7" ref="F142:I143">F143</f>
        <v>0</v>
      </c>
      <c r="G142" s="10">
        <f t="shared" si="7"/>
        <v>0</v>
      </c>
      <c r="H142" s="10">
        <f t="shared" si="7"/>
        <v>0</v>
      </c>
      <c r="I142" s="10">
        <f t="shared" si="7"/>
        <v>0</v>
      </c>
    </row>
    <row r="143" spans="1:9" s="15" customFormat="1" ht="38.25">
      <c r="A143" s="16"/>
      <c r="B143" s="29">
        <v>75702</v>
      </c>
      <c r="C143" s="31" t="s">
        <v>332</v>
      </c>
      <c r="D143" s="12">
        <f>D144</f>
        <v>4600000</v>
      </c>
      <c r="E143" s="34">
        <f t="shared" si="6"/>
        <v>4600000</v>
      </c>
      <c r="F143" s="12">
        <f t="shared" si="7"/>
        <v>0</v>
      </c>
      <c r="G143" s="12">
        <f t="shared" si="7"/>
        <v>0</v>
      </c>
      <c r="H143" s="12">
        <f t="shared" si="7"/>
        <v>0</v>
      </c>
      <c r="I143" s="12">
        <f t="shared" si="7"/>
        <v>0</v>
      </c>
    </row>
    <row r="144" spans="1:9" s="8" customFormat="1" ht="12.75">
      <c r="A144" s="7"/>
      <c r="B144" s="27"/>
      <c r="C144" s="32" t="s">
        <v>196</v>
      </c>
      <c r="D144" s="5">
        <v>4600000</v>
      </c>
      <c r="E144" s="33">
        <f t="shared" si="6"/>
        <v>4600000</v>
      </c>
      <c r="F144" s="5"/>
      <c r="G144" s="5"/>
      <c r="H144" s="5"/>
      <c r="I144" s="5"/>
    </row>
    <row r="145" spans="1:9" s="15" customFormat="1" ht="20.25" customHeight="1">
      <c r="A145" s="9">
        <v>758</v>
      </c>
      <c r="B145" s="25"/>
      <c r="C145" s="10" t="s">
        <v>280</v>
      </c>
      <c r="D145" s="10">
        <f>D146+D149</f>
        <v>12985258</v>
      </c>
      <c r="E145" s="44">
        <f t="shared" si="6"/>
        <v>9285258</v>
      </c>
      <c r="F145" s="10">
        <f>F146+F149</f>
        <v>0</v>
      </c>
      <c r="G145" s="10">
        <f>G146+G149</f>
        <v>0</v>
      </c>
      <c r="H145" s="10">
        <f>H146+H149</f>
        <v>0</v>
      </c>
      <c r="I145" s="10">
        <f>I146+I149</f>
        <v>3700000</v>
      </c>
    </row>
    <row r="146" spans="1:9" s="15" customFormat="1" ht="12.75">
      <c r="A146" s="16"/>
      <c r="B146" s="29">
        <v>75818</v>
      </c>
      <c r="C146" s="31" t="s">
        <v>333</v>
      </c>
      <c r="D146" s="12">
        <f>D147+D148</f>
        <v>8600000</v>
      </c>
      <c r="E146" s="34">
        <f t="shared" si="6"/>
        <v>4900000</v>
      </c>
      <c r="F146" s="12">
        <f>F147+F148</f>
        <v>0</v>
      </c>
      <c r="G146" s="12">
        <f>G147+G148</f>
        <v>0</v>
      </c>
      <c r="H146" s="12">
        <f>H147+H148</f>
        <v>0</v>
      </c>
      <c r="I146" s="12">
        <f>I147+I148</f>
        <v>3700000</v>
      </c>
    </row>
    <row r="147" spans="1:9" s="15" customFormat="1" ht="12.75">
      <c r="A147" s="16"/>
      <c r="B147" s="29"/>
      <c r="C147" s="32" t="s">
        <v>334</v>
      </c>
      <c r="D147" s="5">
        <v>3000000</v>
      </c>
      <c r="E147" s="33">
        <f t="shared" si="6"/>
        <v>3000000</v>
      </c>
      <c r="F147" s="5"/>
      <c r="G147" s="5"/>
      <c r="H147" s="5"/>
      <c r="I147" s="5"/>
    </row>
    <row r="148" spans="1:9" s="15" customFormat="1" ht="12.75">
      <c r="A148" s="16"/>
      <c r="B148" s="29"/>
      <c r="C148" s="32" t="s">
        <v>335</v>
      </c>
      <c r="D148" s="5">
        <v>5600000</v>
      </c>
      <c r="E148" s="33">
        <f t="shared" si="6"/>
        <v>1900000</v>
      </c>
      <c r="F148" s="5"/>
      <c r="G148" s="5"/>
      <c r="H148" s="5"/>
      <c r="I148" s="5">
        <v>3700000</v>
      </c>
    </row>
    <row r="149" spans="1:9" s="15" customFormat="1" ht="25.5">
      <c r="A149" s="16"/>
      <c r="B149" s="29">
        <v>75832</v>
      </c>
      <c r="C149" s="31" t="s">
        <v>152</v>
      </c>
      <c r="D149" s="12">
        <f>D150</f>
        <v>4385258</v>
      </c>
      <c r="E149" s="34">
        <f t="shared" si="6"/>
        <v>4385258</v>
      </c>
      <c r="F149" s="12">
        <f>F150</f>
        <v>0</v>
      </c>
      <c r="G149" s="12">
        <f>G150</f>
        <v>0</v>
      </c>
      <c r="H149" s="12">
        <f>H150</f>
        <v>0</v>
      </c>
      <c r="I149" s="12">
        <f>I150</f>
        <v>0</v>
      </c>
    </row>
    <row r="150" spans="1:9" s="15" customFormat="1" ht="12.75">
      <c r="A150" s="16"/>
      <c r="B150" s="29"/>
      <c r="C150" s="32" t="s">
        <v>153</v>
      </c>
      <c r="D150" s="5">
        <v>4385258</v>
      </c>
      <c r="E150" s="33">
        <f t="shared" si="6"/>
        <v>4385258</v>
      </c>
      <c r="F150" s="5"/>
      <c r="G150" s="5"/>
      <c r="H150" s="5"/>
      <c r="I150" s="5"/>
    </row>
    <row r="151" spans="1:9" s="15" customFormat="1" ht="20.25" customHeight="1">
      <c r="A151" s="9">
        <v>801</v>
      </c>
      <c r="B151" s="25"/>
      <c r="C151" s="10" t="s">
        <v>336</v>
      </c>
      <c r="D151" s="10">
        <f>D152+D176+D179+D212+D214+D227+D229+D238+D248+D259+D261+D264+D266+D269+D271+D273</f>
        <v>151780814</v>
      </c>
      <c r="E151" s="44">
        <f t="shared" si="6"/>
        <v>148656000</v>
      </c>
      <c r="F151" s="10">
        <f>F152+F176+F179+F212+F214+F227+F229+F238+F248+F259+F261+F264+F266+F269+F271+F273</f>
        <v>113222500</v>
      </c>
      <c r="G151" s="44">
        <f>G152+G176+G179+G212+G214+G227+G229+G238+G248+G259+G261+G264+G266+G269+G271+G273</f>
        <v>11804000</v>
      </c>
      <c r="H151" s="10">
        <f>H152+H176+H179+H212+H214+H227+H229+H238+H248+H259+H261+H264+H266+H269+H271+H273</f>
        <v>950000</v>
      </c>
      <c r="I151" s="10">
        <f>I152+I176+I179+I212+I214+I227+I229+I238+I248+I259+I261+I264+I266+I269+I271+I273</f>
        <v>3124814</v>
      </c>
    </row>
    <row r="152" spans="1:9" s="15" customFormat="1" ht="12.75">
      <c r="A152" s="16"/>
      <c r="B152" s="29">
        <v>80101</v>
      </c>
      <c r="C152" s="31" t="s">
        <v>337</v>
      </c>
      <c r="D152" s="12">
        <f>SUM(D153:D175)</f>
        <v>37306000</v>
      </c>
      <c r="E152" s="54">
        <f t="shared" si="6"/>
        <v>36076000</v>
      </c>
      <c r="F152" s="12">
        <f>SUM(F153:F175)</f>
        <v>28721300</v>
      </c>
      <c r="G152" s="34">
        <f>SUM(G153:G175)</f>
        <v>1198300</v>
      </c>
      <c r="H152" s="12">
        <f>SUM(H153:H175)</f>
        <v>300000</v>
      </c>
      <c r="I152" s="12">
        <f>SUM(I153:I175)</f>
        <v>1230000</v>
      </c>
    </row>
    <row r="153" spans="1:9" s="15" customFormat="1" ht="12.75">
      <c r="A153" s="7"/>
      <c r="B153" s="27"/>
      <c r="C153" s="32" t="s">
        <v>338</v>
      </c>
      <c r="D153" s="5">
        <v>1984100</v>
      </c>
      <c r="E153" s="33">
        <f t="shared" si="6"/>
        <v>1984100</v>
      </c>
      <c r="F153" s="5">
        <v>1676900</v>
      </c>
      <c r="G153" s="33"/>
      <c r="H153" s="5"/>
      <c r="I153" s="5"/>
    </row>
    <row r="154" spans="1:9" s="15" customFormat="1" ht="12.75">
      <c r="A154" s="7"/>
      <c r="B154" s="27"/>
      <c r="C154" s="32" t="s">
        <v>339</v>
      </c>
      <c r="D154" s="5">
        <v>2643000</v>
      </c>
      <c r="E154" s="33">
        <f t="shared" si="6"/>
        <v>2643000</v>
      </c>
      <c r="F154" s="5">
        <v>2339900</v>
      </c>
      <c r="G154" s="33"/>
      <c r="H154" s="5"/>
      <c r="I154" s="5"/>
    </row>
    <row r="155" spans="1:9" s="15" customFormat="1" ht="12.75">
      <c r="A155" s="7"/>
      <c r="B155" s="27"/>
      <c r="C155" s="32" t="s">
        <v>448</v>
      </c>
      <c r="D155" s="5">
        <v>200000</v>
      </c>
      <c r="E155" s="33">
        <f t="shared" si="6"/>
        <v>200000</v>
      </c>
      <c r="F155" s="5"/>
      <c r="G155" s="33"/>
      <c r="H155" s="5">
        <v>200000</v>
      </c>
      <c r="I155" s="5"/>
    </row>
    <row r="156" spans="1:9" s="15" customFormat="1" ht="12.75">
      <c r="A156" s="7"/>
      <c r="B156" s="27"/>
      <c r="C156" s="32" t="s">
        <v>340</v>
      </c>
      <c r="D156" s="5">
        <v>5149700</v>
      </c>
      <c r="E156" s="33">
        <f t="shared" si="6"/>
        <v>5149700</v>
      </c>
      <c r="F156" s="5">
        <v>4184600</v>
      </c>
      <c r="G156" s="33"/>
      <c r="H156" s="5"/>
      <c r="I156" s="5"/>
    </row>
    <row r="157" spans="1:9" s="15" customFormat="1" ht="12.75">
      <c r="A157" s="7"/>
      <c r="B157" s="27"/>
      <c r="C157" s="32" t="s">
        <v>341</v>
      </c>
      <c r="D157" s="5">
        <v>757600</v>
      </c>
      <c r="E157" s="33">
        <f t="shared" si="6"/>
        <v>757600</v>
      </c>
      <c r="F157" s="5">
        <v>621100</v>
      </c>
      <c r="G157" s="33"/>
      <c r="H157" s="5"/>
      <c r="I157" s="5"/>
    </row>
    <row r="158" spans="1:9" s="15" customFormat="1" ht="12.75">
      <c r="A158" s="7"/>
      <c r="B158" s="27"/>
      <c r="C158" s="32" t="s">
        <v>342</v>
      </c>
      <c r="D158" s="5">
        <v>1415500</v>
      </c>
      <c r="E158" s="33">
        <f t="shared" si="6"/>
        <v>1415500</v>
      </c>
      <c r="F158" s="5">
        <v>1199500</v>
      </c>
      <c r="G158" s="33"/>
      <c r="H158" s="5"/>
      <c r="I158" s="5"/>
    </row>
    <row r="159" spans="1:9" s="15" customFormat="1" ht="12.75">
      <c r="A159" s="7"/>
      <c r="B159" s="27"/>
      <c r="C159" s="32" t="s">
        <v>343</v>
      </c>
      <c r="D159" s="5">
        <v>936400</v>
      </c>
      <c r="E159" s="33">
        <f t="shared" si="6"/>
        <v>936400</v>
      </c>
      <c r="F159" s="5">
        <v>714400</v>
      </c>
      <c r="G159" s="33"/>
      <c r="H159" s="5"/>
      <c r="I159" s="5"/>
    </row>
    <row r="160" spans="1:9" s="15" customFormat="1" ht="12.75">
      <c r="A160" s="7"/>
      <c r="B160" s="27"/>
      <c r="C160" s="32" t="s">
        <v>344</v>
      </c>
      <c r="D160" s="5">
        <v>874400</v>
      </c>
      <c r="E160" s="33">
        <f t="shared" si="6"/>
        <v>874400</v>
      </c>
      <c r="F160" s="5">
        <v>702400</v>
      </c>
      <c r="G160" s="33"/>
      <c r="H160" s="5"/>
      <c r="I160" s="5"/>
    </row>
    <row r="161" spans="1:9" s="15" customFormat="1" ht="12.75">
      <c r="A161" s="7"/>
      <c r="B161" s="27"/>
      <c r="C161" s="32" t="s">
        <v>345</v>
      </c>
      <c r="D161" s="5">
        <v>1934300</v>
      </c>
      <c r="E161" s="33">
        <f t="shared" si="6"/>
        <v>1934300</v>
      </c>
      <c r="F161" s="5">
        <v>1644000</v>
      </c>
      <c r="G161" s="33"/>
      <c r="H161" s="5"/>
      <c r="I161" s="5"/>
    </row>
    <row r="162" spans="1:9" s="15" customFormat="1" ht="12.75">
      <c r="A162" s="7"/>
      <c r="B162" s="27"/>
      <c r="C162" s="32" t="s">
        <v>346</v>
      </c>
      <c r="D162" s="5">
        <v>3505900</v>
      </c>
      <c r="E162" s="33">
        <f t="shared" si="6"/>
        <v>3505900</v>
      </c>
      <c r="F162" s="5">
        <v>2991700</v>
      </c>
      <c r="G162" s="33"/>
      <c r="H162" s="5"/>
      <c r="I162" s="5"/>
    </row>
    <row r="163" spans="1:9" s="15" customFormat="1" ht="12.75">
      <c r="A163" s="7"/>
      <c r="B163" s="27"/>
      <c r="C163" s="32" t="s">
        <v>347</v>
      </c>
      <c r="D163" s="5">
        <v>2933000</v>
      </c>
      <c r="E163" s="33">
        <f t="shared" si="6"/>
        <v>2933000</v>
      </c>
      <c r="F163" s="5">
        <v>2381100</v>
      </c>
      <c r="G163" s="33"/>
      <c r="H163" s="5"/>
      <c r="I163" s="5"/>
    </row>
    <row r="164" spans="1:9" s="15" customFormat="1" ht="12.75">
      <c r="A164" s="7"/>
      <c r="B164" s="27"/>
      <c r="C164" s="32" t="s">
        <v>348</v>
      </c>
      <c r="D164" s="5">
        <v>1581900</v>
      </c>
      <c r="E164" s="33">
        <f t="shared" si="6"/>
        <v>1581900</v>
      </c>
      <c r="F164" s="5">
        <v>1248100</v>
      </c>
      <c r="G164" s="33"/>
      <c r="H164" s="5"/>
      <c r="I164" s="5"/>
    </row>
    <row r="165" spans="1:9" s="15" customFormat="1" ht="12.75">
      <c r="A165" s="7"/>
      <c r="B165" s="27"/>
      <c r="C165" s="32" t="s">
        <v>349</v>
      </c>
      <c r="D165" s="5">
        <v>1725500</v>
      </c>
      <c r="E165" s="33">
        <f t="shared" si="6"/>
        <v>1725500</v>
      </c>
      <c r="F165" s="5">
        <v>1431600</v>
      </c>
      <c r="G165" s="33"/>
      <c r="H165" s="5"/>
      <c r="I165" s="5"/>
    </row>
    <row r="166" spans="1:9" s="15" customFormat="1" ht="12.75">
      <c r="A166" s="7"/>
      <c r="B166" s="27"/>
      <c r="C166" s="32" t="s">
        <v>431</v>
      </c>
      <c r="D166" s="5">
        <v>350000</v>
      </c>
      <c r="E166" s="33">
        <f t="shared" si="6"/>
        <v>0</v>
      </c>
      <c r="F166" s="5"/>
      <c r="G166" s="33"/>
      <c r="H166" s="5"/>
      <c r="I166" s="5">
        <v>350000</v>
      </c>
    </row>
    <row r="167" spans="1:9" s="15" customFormat="1" ht="12.75">
      <c r="A167" s="7"/>
      <c r="B167" s="27"/>
      <c r="C167" s="32" t="s">
        <v>350</v>
      </c>
      <c r="D167" s="5">
        <v>2502800</v>
      </c>
      <c r="E167" s="33">
        <f t="shared" si="6"/>
        <v>2502800</v>
      </c>
      <c r="F167" s="5">
        <v>2173200</v>
      </c>
      <c r="G167" s="33"/>
      <c r="H167" s="5"/>
      <c r="I167" s="5"/>
    </row>
    <row r="168" spans="1:9" s="15" customFormat="1" ht="12.75">
      <c r="A168" s="7"/>
      <c r="B168" s="27"/>
      <c r="C168" s="35" t="s">
        <v>415</v>
      </c>
      <c r="D168" s="5">
        <v>880000</v>
      </c>
      <c r="E168" s="33">
        <f t="shared" si="6"/>
        <v>0</v>
      </c>
      <c r="F168" s="5"/>
      <c r="G168" s="33"/>
      <c r="H168" s="5"/>
      <c r="I168" s="5">
        <v>880000</v>
      </c>
    </row>
    <row r="169" spans="1:9" s="15" customFormat="1" ht="12.75">
      <c r="A169" s="7"/>
      <c r="B169" s="27"/>
      <c r="C169" s="32" t="s">
        <v>351</v>
      </c>
      <c r="D169" s="5">
        <v>2066700</v>
      </c>
      <c r="E169" s="33">
        <f aca="true" t="shared" si="8" ref="E169:E223">D169-I169</f>
        <v>2066700</v>
      </c>
      <c r="F169" s="5">
        <v>1706000</v>
      </c>
      <c r="G169" s="33"/>
      <c r="H169" s="5"/>
      <c r="I169" s="5"/>
    </row>
    <row r="170" spans="1:9" s="15" customFormat="1" ht="12.75">
      <c r="A170" s="7"/>
      <c r="B170" s="27"/>
      <c r="C170" s="32" t="s">
        <v>352</v>
      </c>
      <c r="D170" s="5">
        <v>601000</v>
      </c>
      <c r="E170" s="33">
        <f t="shared" si="8"/>
        <v>601000</v>
      </c>
      <c r="F170" s="5">
        <v>514100</v>
      </c>
      <c r="G170" s="33"/>
      <c r="H170" s="5"/>
      <c r="I170" s="5"/>
    </row>
    <row r="171" spans="1:9" s="15" customFormat="1" ht="12.75">
      <c r="A171" s="7"/>
      <c r="B171" s="27"/>
      <c r="C171" s="32" t="s">
        <v>353</v>
      </c>
      <c r="D171" s="5">
        <v>699400</v>
      </c>
      <c r="E171" s="33">
        <f t="shared" si="8"/>
        <v>699400</v>
      </c>
      <c r="F171" s="5">
        <v>588500</v>
      </c>
      <c r="G171" s="33"/>
      <c r="H171" s="5"/>
      <c r="I171" s="5"/>
    </row>
    <row r="172" spans="1:9" s="15" customFormat="1" ht="25.5">
      <c r="A172" s="7"/>
      <c r="B172" s="27"/>
      <c r="C172" s="32" t="s">
        <v>139</v>
      </c>
      <c r="D172" s="5">
        <v>840800</v>
      </c>
      <c r="E172" s="33">
        <f t="shared" si="8"/>
        <v>840800</v>
      </c>
      <c r="F172" s="5">
        <v>664900</v>
      </c>
      <c r="G172" s="33"/>
      <c r="H172" s="5"/>
      <c r="I172" s="5"/>
    </row>
    <row r="173" spans="1:9" s="15" customFormat="1" ht="12.75">
      <c r="A173" s="7"/>
      <c r="B173" s="27"/>
      <c r="C173" s="32" t="s">
        <v>354</v>
      </c>
      <c r="D173" s="5">
        <v>2425700</v>
      </c>
      <c r="E173" s="33">
        <f t="shared" si="8"/>
        <v>2425700</v>
      </c>
      <c r="F173" s="5">
        <v>1939300</v>
      </c>
      <c r="G173" s="33"/>
      <c r="H173" s="5"/>
      <c r="I173" s="5"/>
    </row>
    <row r="174" spans="1:9" s="15" customFormat="1" ht="12.75">
      <c r="A174" s="7"/>
      <c r="B174" s="27"/>
      <c r="C174" s="32" t="s">
        <v>449</v>
      </c>
      <c r="D174" s="5">
        <v>100000</v>
      </c>
      <c r="E174" s="33">
        <f t="shared" si="8"/>
        <v>100000</v>
      </c>
      <c r="F174" s="5"/>
      <c r="G174" s="33"/>
      <c r="H174" s="5">
        <v>100000</v>
      </c>
      <c r="I174" s="5"/>
    </row>
    <row r="175" spans="1:9" s="15" customFormat="1" ht="12.75">
      <c r="A175" s="7"/>
      <c r="B175" s="27"/>
      <c r="C175" s="45" t="s">
        <v>225</v>
      </c>
      <c r="D175" s="5">
        <v>1198300</v>
      </c>
      <c r="E175" s="33">
        <f t="shared" si="8"/>
        <v>1198300</v>
      </c>
      <c r="F175" s="5"/>
      <c r="G175" s="33">
        <v>1198300</v>
      </c>
      <c r="H175" s="5"/>
      <c r="I175" s="5"/>
    </row>
    <row r="176" spans="1:9" s="15" customFormat="1" ht="12.75">
      <c r="A176" s="7"/>
      <c r="B176" s="29">
        <v>80102</v>
      </c>
      <c r="C176" s="46" t="s">
        <v>355</v>
      </c>
      <c r="D176" s="12">
        <f>SUM(D177:D178)</f>
        <v>3560000</v>
      </c>
      <c r="E176" s="34">
        <f t="shared" si="8"/>
        <v>3560000</v>
      </c>
      <c r="F176" s="12">
        <f>SUM(F177:F178)</f>
        <v>3107500</v>
      </c>
      <c r="G176" s="34">
        <f>SUM(G177:G178)</f>
        <v>0</v>
      </c>
      <c r="H176" s="12">
        <f>SUM(H177:H178)</f>
        <v>0</v>
      </c>
      <c r="I176" s="12">
        <f>SUM(I177:I178)</f>
        <v>0</v>
      </c>
    </row>
    <row r="177" spans="1:9" s="15" customFormat="1" ht="25.5">
      <c r="A177" s="7"/>
      <c r="B177" s="27"/>
      <c r="C177" s="45" t="s">
        <v>356</v>
      </c>
      <c r="D177" s="5">
        <v>3000000</v>
      </c>
      <c r="E177" s="33">
        <f t="shared" si="8"/>
        <v>3000000</v>
      </c>
      <c r="F177" s="5">
        <v>2627900</v>
      </c>
      <c r="G177" s="33"/>
      <c r="H177" s="5"/>
      <c r="I177" s="5"/>
    </row>
    <row r="178" spans="1:9" s="15" customFormat="1" ht="25.5">
      <c r="A178" s="7"/>
      <c r="B178" s="27"/>
      <c r="C178" s="45" t="s">
        <v>357</v>
      </c>
      <c r="D178" s="5">
        <v>560000</v>
      </c>
      <c r="E178" s="33">
        <f t="shared" si="8"/>
        <v>560000</v>
      </c>
      <c r="F178" s="5">
        <v>479600</v>
      </c>
      <c r="G178" s="33"/>
      <c r="H178" s="5"/>
      <c r="I178" s="5"/>
    </row>
    <row r="179" spans="1:9" s="15" customFormat="1" ht="12.75">
      <c r="A179" s="16"/>
      <c r="B179" s="29">
        <v>80104</v>
      </c>
      <c r="C179" s="31" t="s">
        <v>73</v>
      </c>
      <c r="D179" s="12">
        <f>SUM(D180:D211)</f>
        <v>19799000</v>
      </c>
      <c r="E179" s="34">
        <f t="shared" si="8"/>
        <v>19799000</v>
      </c>
      <c r="F179" s="12">
        <f>SUM(F180:F211)</f>
        <v>17345600</v>
      </c>
      <c r="G179" s="34">
        <f>SUM(G180:G211)</f>
        <v>1438000</v>
      </c>
      <c r="H179" s="12">
        <f>SUM(H180:H211)</f>
        <v>0</v>
      </c>
      <c r="I179" s="12">
        <f>SUM(I180:I211)</f>
        <v>0</v>
      </c>
    </row>
    <row r="180" spans="1:9" s="15" customFormat="1" ht="12.75">
      <c r="A180" s="7"/>
      <c r="B180" s="27"/>
      <c r="C180" s="32" t="s">
        <v>74</v>
      </c>
      <c r="D180" s="5">
        <v>558800</v>
      </c>
      <c r="E180" s="33">
        <f t="shared" si="8"/>
        <v>558800</v>
      </c>
      <c r="F180" s="5">
        <v>533200</v>
      </c>
      <c r="G180" s="33"/>
      <c r="H180" s="5"/>
      <c r="I180" s="5"/>
    </row>
    <row r="181" spans="1:9" s="15" customFormat="1" ht="12.75">
      <c r="A181" s="7"/>
      <c r="B181" s="27"/>
      <c r="C181" s="32" t="s">
        <v>75</v>
      </c>
      <c r="D181" s="5">
        <v>652000</v>
      </c>
      <c r="E181" s="33">
        <f t="shared" si="8"/>
        <v>652000</v>
      </c>
      <c r="F181" s="5">
        <v>621600</v>
      </c>
      <c r="G181" s="33"/>
      <c r="H181" s="5"/>
      <c r="I181" s="5"/>
    </row>
    <row r="182" spans="1:9" s="15" customFormat="1" ht="12.75">
      <c r="A182" s="7"/>
      <c r="B182" s="27"/>
      <c r="C182" s="32" t="s">
        <v>0</v>
      </c>
      <c r="D182" s="5">
        <v>533500</v>
      </c>
      <c r="E182" s="33">
        <f t="shared" si="8"/>
        <v>533500</v>
      </c>
      <c r="F182" s="5">
        <v>509900</v>
      </c>
      <c r="G182" s="33"/>
      <c r="H182" s="5"/>
      <c r="I182" s="5"/>
    </row>
    <row r="183" spans="1:9" s="15" customFormat="1" ht="12.75">
      <c r="A183" s="7"/>
      <c r="B183" s="27"/>
      <c r="C183" s="32" t="s">
        <v>1</v>
      </c>
      <c r="D183" s="5">
        <v>550800</v>
      </c>
      <c r="E183" s="33">
        <f t="shared" si="8"/>
        <v>550800</v>
      </c>
      <c r="F183" s="5">
        <v>524300</v>
      </c>
      <c r="G183" s="33"/>
      <c r="H183" s="5"/>
      <c r="I183" s="5"/>
    </row>
    <row r="184" spans="1:9" s="15" customFormat="1" ht="12.75">
      <c r="A184" s="7"/>
      <c r="B184" s="27"/>
      <c r="C184" s="32" t="s">
        <v>2</v>
      </c>
      <c r="D184" s="5">
        <v>562500</v>
      </c>
      <c r="E184" s="33">
        <f t="shared" si="8"/>
        <v>562500</v>
      </c>
      <c r="F184" s="5">
        <v>537700</v>
      </c>
      <c r="G184" s="33"/>
      <c r="H184" s="5"/>
      <c r="I184" s="5"/>
    </row>
    <row r="185" spans="1:9" s="15" customFormat="1" ht="12.75">
      <c r="A185" s="7"/>
      <c r="B185" s="27"/>
      <c r="C185" s="32" t="s">
        <v>76</v>
      </c>
      <c r="D185" s="5">
        <v>837700</v>
      </c>
      <c r="E185" s="33">
        <f t="shared" si="8"/>
        <v>837700</v>
      </c>
      <c r="F185" s="5">
        <v>775500</v>
      </c>
      <c r="G185" s="33"/>
      <c r="H185" s="5"/>
      <c r="I185" s="5"/>
    </row>
    <row r="186" spans="1:9" s="15" customFormat="1" ht="12.75">
      <c r="A186" s="7"/>
      <c r="B186" s="27"/>
      <c r="C186" s="32" t="s">
        <v>7</v>
      </c>
      <c r="D186" s="5">
        <v>771900</v>
      </c>
      <c r="E186" s="33">
        <f t="shared" si="8"/>
        <v>771900</v>
      </c>
      <c r="F186" s="5">
        <v>673300</v>
      </c>
      <c r="G186" s="33"/>
      <c r="H186" s="5"/>
      <c r="I186" s="5"/>
    </row>
    <row r="187" spans="1:9" s="15" customFormat="1" ht="12.75">
      <c r="A187" s="7"/>
      <c r="B187" s="27"/>
      <c r="C187" s="32" t="s">
        <v>8</v>
      </c>
      <c r="D187" s="5">
        <v>344200</v>
      </c>
      <c r="E187" s="33">
        <f t="shared" si="8"/>
        <v>344200</v>
      </c>
      <c r="F187" s="5">
        <v>327700</v>
      </c>
      <c r="G187" s="33"/>
      <c r="H187" s="5"/>
      <c r="I187" s="5"/>
    </row>
    <row r="188" spans="1:9" s="15" customFormat="1" ht="12.75">
      <c r="A188" s="7"/>
      <c r="B188" s="27"/>
      <c r="C188" s="32" t="s">
        <v>251</v>
      </c>
      <c r="D188" s="5">
        <v>309500</v>
      </c>
      <c r="E188" s="33">
        <f t="shared" si="8"/>
        <v>309500</v>
      </c>
      <c r="F188" s="5">
        <v>297300</v>
      </c>
      <c r="G188" s="33"/>
      <c r="H188" s="5"/>
      <c r="I188" s="5"/>
    </row>
    <row r="189" spans="1:9" s="15" customFormat="1" ht="12.75">
      <c r="A189" s="7"/>
      <c r="B189" s="27"/>
      <c r="C189" s="32" t="s">
        <v>9</v>
      </c>
      <c r="D189" s="5">
        <v>801800</v>
      </c>
      <c r="E189" s="33">
        <f t="shared" si="8"/>
        <v>801800</v>
      </c>
      <c r="F189" s="5">
        <v>759900</v>
      </c>
      <c r="G189" s="33"/>
      <c r="H189" s="5"/>
      <c r="I189" s="5"/>
    </row>
    <row r="190" spans="1:9" s="15" customFormat="1" ht="12.75">
      <c r="A190" s="7"/>
      <c r="B190" s="27"/>
      <c r="C190" s="32" t="s">
        <v>10</v>
      </c>
      <c r="D190" s="5">
        <v>641000</v>
      </c>
      <c r="E190" s="33">
        <f t="shared" si="8"/>
        <v>641000</v>
      </c>
      <c r="F190" s="5">
        <v>614700</v>
      </c>
      <c r="G190" s="33"/>
      <c r="H190" s="5"/>
      <c r="I190" s="5"/>
    </row>
    <row r="191" spans="1:9" s="15" customFormat="1" ht="12.75">
      <c r="A191" s="7"/>
      <c r="B191" s="27"/>
      <c r="C191" s="32" t="s">
        <v>77</v>
      </c>
      <c r="D191" s="5">
        <v>434800</v>
      </c>
      <c r="E191" s="33">
        <f t="shared" si="8"/>
        <v>434800</v>
      </c>
      <c r="F191" s="5">
        <v>405900</v>
      </c>
      <c r="G191" s="33"/>
      <c r="H191" s="5"/>
      <c r="I191" s="5"/>
    </row>
    <row r="192" spans="1:9" s="15" customFormat="1" ht="12.75">
      <c r="A192" s="7"/>
      <c r="B192" s="27"/>
      <c r="C192" s="32" t="s">
        <v>11</v>
      </c>
      <c r="D192" s="5">
        <v>534300</v>
      </c>
      <c r="E192" s="33">
        <f t="shared" si="8"/>
        <v>534300</v>
      </c>
      <c r="F192" s="5">
        <v>508100</v>
      </c>
      <c r="G192" s="33"/>
      <c r="H192" s="5"/>
      <c r="I192" s="5"/>
    </row>
    <row r="193" spans="1:9" s="15" customFormat="1" ht="12.75">
      <c r="A193" s="7"/>
      <c r="B193" s="27"/>
      <c r="C193" s="32" t="s">
        <v>12</v>
      </c>
      <c r="D193" s="5">
        <v>518200</v>
      </c>
      <c r="E193" s="33">
        <f t="shared" si="8"/>
        <v>518200</v>
      </c>
      <c r="F193" s="5">
        <v>494800</v>
      </c>
      <c r="G193" s="33"/>
      <c r="H193" s="5"/>
      <c r="I193" s="5"/>
    </row>
    <row r="194" spans="1:9" s="15" customFormat="1" ht="12.75">
      <c r="A194" s="7"/>
      <c r="B194" s="27"/>
      <c r="C194" s="32" t="s">
        <v>78</v>
      </c>
      <c r="D194" s="5">
        <v>585800</v>
      </c>
      <c r="E194" s="33">
        <f t="shared" si="8"/>
        <v>585800</v>
      </c>
      <c r="F194" s="5">
        <v>560200</v>
      </c>
      <c r="G194" s="33"/>
      <c r="H194" s="5"/>
      <c r="I194" s="5"/>
    </row>
    <row r="195" spans="1:9" s="15" customFormat="1" ht="12.75">
      <c r="A195" s="7" t="s">
        <v>79</v>
      </c>
      <c r="B195" s="27"/>
      <c r="C195" s="32" t="s">
        <v>13</v>
      </c>
      <c r="D195" s="5">
        <v>564200</v>
      </c>
      <c r="E195" s="33">
        <f t="shared" si="8"/>
        <v>564200</v>
      </c>
      <c r="F195" s="5">
        <v>538100</v>
      </c>
      <c r="G195" s="33"/>
      <c r="H195" s="5"/>
      <c r="I195" s="5"/>
    </row>
    <row r="196" spans="1:9" s="15" customFormat="1" ht="12.75">
      <c r="A196" s="7"/>
      <c r="B196" s="27"/>
      <c r="C196" s="32" t="s">
        <v>14</v>
      </c>
      <c r="D196" s="5">
        <v>447800</v>
      </c>
      <c r="E196" s="33">
        <f t="shared" si="8"/>
        <v>447800</v>
      </c>
      <c r="F196" s="5">
        <v>429000</v>
      </c>
      <c r="G196" s="33"/>
      <c r="H196" s="5"/>
      <c r="I196" s="5"/>
    </row>
    <row r="197" spans="1:9" s="15" customFormat="1" ht="12.75">
      <c r="A197" s="7"/>
      <c r="B197" s="27"/>
      <c r="C197" s="32" t="s">
        <v>15</v>
      </c>
      <c r="D197" s="5">
        <v>520900</v>
      </c>
      <c r="E197" s="33">
        <f t="shared" si="8"/>
        <v>520900</v>
      </c>
      <c r="F197" s="5">
        <v>497400</v>
      </c>
      <c r="G197" s="33"/>
      <c r="H197" s="5"/>
      <c r="I197" s="5"/>
    </row>
    <row r="198" spans="1:9" s="15" customFormat="1" ht="12.75">
      <c r="A198" s="7"/>
      <c r="B198" s="27"/>
      <c r="C198" s="32" t="s">
        <v>16</v>
      </c>
      <c r="D198" s="5">
        <v>285900</v>
      </c>
      <c r="E198" s="33">
        <f t="shared" si="8"/>
        <v>285900</v>
      </c>
      <c r="F198" s="5">
        <v>274100</v>
      </c>
      <c r="G198" s="33"/>
      <c r="H198" s="5"/>
      <c r="I198" s="5"/>
    </row>
    <row r="199" spans="1:9" s="15" customFormat="1" ht="12.75">
      <c r="A199" s="7"/>
      <c r="B199" s="27"/>
      <c r="C199" s="32" t="s">
        <v>80</v>
      </c>
      <c r="D199" s="5">
        <v>445100</v>
      </c>
      <c r="E199" s="33">
        <f t="shared" si="8"/>
        <v>445100</v>
      </c>
      <c r="F199" s="5">
        <v>429000</v>
      </c>
      <c r="G199" s="33"/>
      <c r="H199" s="5"/>
      <c r="I199" s="5"/>
    </row>
    <row r="200" spans="1:9" s="15" customFormat="1" ht="25.5">
      <c r="A200" s="7"/>
      <c r="B200" s="27"/>
      <c r="C200" s="32" t="s">
        <v>140</v>
      </c>
      <c r="D200" s="5">
        <v>307000</v>
      </c>
      <c r="E200" s="33">
        <f t="shared" si="8"/>
        <v>307000</v>
      </c>
      <c r="F200" s="5">
        <v>292700</v>
      </c>
      <c r="G200" s="33"/>
      <c r="H200" s="5"/>
      <c r="I200" s="5"/>
    </row>
    <row r="201" spans="1:9" s="15" customFormat="1" ht="12.75">
      <c r="A201" s="7"/>
      <c r="B201" s="27"/>
      <c r="C201" s="32" t="s">
        <v>226</v>
      </c>
      <c r="D201" s="5">
        <v>546700</v>
      </c>
      <c r="E201" s="33">
        <f t="shared" si="8"/>
        <v>546700</v>
      </c>
      <c r="F201" s="5">
        <v>523100</v>
      </c>
      <c r="G201" s="33"/>
      <c r="H201" s="5"/>
      <c r="I201" s="5"/>
    </row>
    <row r="202" spans="1:9" s="15" customFormat="1" ht="12.75">
      <c r="A202" s="7"/>
      <c r="B202" s="27"/>
      <c r="C202" s="32" t="s">
        <v>81</v>
      </c>
      <c r="D202" s="5">
        <v>494600</v>
      </c>
      <c r="E202" s="33">
        <f t="shared" si="8"/>
        <v>494600</v>
      </c>
      <c r="F202" s="5">
        <v>470800</v>
      </c>
      <c r="G202" s="33"/>
      <c r="H202" s="5"/>
      <c r="I202" s="5"/>
    </row>
    <row r="203" spans="1:9" s="15" customFormat="1" ht="12.75">
      <c r="A203" s="7"/>
      <c r="B203" s="27"/>
      <c r="C203" s="32" t="s">
        <v>17</v>
      </c>
      <c r="D203" s="5">
        <v>575100</v>
      </c>
      <c r="E203" s="33">
        <f t="shared" si="8"/>
        <v>575100</v>
      </c>
      <c r="F203" s="5">
        <v>551800</v>
      </c>
      <c r="G203" s="33"/>
      <c r="H203" s="5"/>
      <c r="I203" s="5"/>
    </row>
    <row r="204" spans="1:9" s="15" customFormat="1" ht="12.75">
      <c r="A204" s="7"/>
      <c r="B204" s="27"/>
      <c r="C204" s="32" t="s">
        <v>18</v>
      </c>
      <c r="D204" s="5">
        <v>605300</v>
      </c>
      <c r="E204" s="33">
        <f t="shared" si="8"/>
        <v>605300</v>
      </c>
      <c r="F204" s="5">
        <v>577000</v>
      </c>
      <c r="G204" s="33"/>
      <c r="H204" s="5"/>
      <c r="I204" s="5"/>
    </row>
    <row r="205" spans="1:9" s="15" customFormat="1" ht="12.75">
      <c r="A205" s="7"/>
      <c r="B205" s="27"/>
      <c r="C205" s="32" t="s">
        <v>19</v>
      </c>
      <c r="D205" s="5">
        <v>477400</v>
      </c>
      <c r="E205" s="33">
        <f t="shared" si="8"/>
        <v>477400</v>
      </c>
      <c r="F205" s="5">
        <v>411900</v>
      </c>
      <c r="G205" s="33"/>
      <c r="H205" s="5"/>
      <c r="I205" s="5"/>
    </row>
    <row r="206" spans="1:9" s="15" customFormat="1" ht="12.75">
      <c r="A206" s="7"/>
      <c r="B206" s="27"/>
      <c r="C206" s="32" t="s">
        <v>82</v>
      </c>
      <c r="D206" s="5">
        <v>304500</v>
      </c>
      <c r="E206" s="33">
        <f t="shared" si="8"/>
        <v>304500</v>
      </c>
      <c r="F206" s="5">
        <v>292400</v>
      </c>
      <c r="G206" s="33"/>
      <c r="H206" s="5"/>
      <c r="I206" s="5"/>
    </row>
    <row r="207" spans="1:9" s="15" customFormat="1" ht="12.75">
      <c r="A207" s="7"/>
      <c r="B207" s="27"/>
      <c r="C207" s="32" t="s">
        <v>20</v>
      </c>
      <c r="D207" s="5">
        <v>1834700</v>
      </c>
      <c r="E207" s="33">
        <f t="shared" si="8"/>
        <v>1834700</v>
      </c>
      <c r="F207" s="5">
        <v>1700100</v>
      </c>
      <c r="G207" s="33"/>
      <c r="H207" s="5"/>
      <c r="I207" s="5"/>
    </row>
    <row r="208" spans="1:9" s="15" customFormat="1" ht="12.75">
      <c r="A208" s="7"/>
      <c r="B208" s="27"/>
      <c r="C208" s="32" t="s">
        <v>83</v>
      </c>
      <c r="D208" s="5">
        <v>1031300</v>
      </c>
      <c r="E208" s="33">
        <f t="shared" si="8"/>
        <v>1031300</v>
      </c>
      <c r="F208" s="5">
        <v>986400</v>
      </c>
      <c r="G208" s="33"/>
      <c r="H208" s="5"/>
      <c r="I208" s="5"/>
    </row>
    <row r="209" spans="1:9" s="15" customFormat="1" ht="12.75">
      <c r="A209" s="7"/>
      <c r="B209" s="27"/>
      <c r="C209" s="32" t="s">
        <v>21</v>
      </c>
      <c r="D209" s="5">
        <v>957100</v>
      </c>
      <c r="E209" s="33">
        <f t="shared" si="8"/>
        <v>957100</v>
      </c>
      <c r="F209" s="5">
        <v>913200</v>
      </c>
      <c r="G209" s="33"/>
      <c r="H209" s="5"/>
      <c r="I209" s="5"/>
    </row>
    <row r="210" spans="1:9" s="15" customFormat="1" ht="12.75">
      <c r="A210" s="7"/>
      <c r="B210" s="27"/>
      <c r="C210" s="32" t="s">
        <v>84</v>
      </c>
      <c r="D210" s="5">
        <v>326600</v>
      </c>
      <c r="E210" s="33">
        <f t="shared" si="8"/>
        <v>326600</v>
      </c>
      <c r="F210" s="5">
        <v>314500</v>
      </c>
      <c r="G210" s="33"/>
      <c r="H210" s="5"/>
      <c r="I210" s="5"/>
    </row>
    <row r="211" spans="1:9" s="15" customFormat="1" ht="12.75">
      <c r="A211" s="7"/>
      <c r="B211" s="27"/>
      <c r="C211" s="32" t="s">
        <v>85</v>
      </c>
      <c r="D211" s="5">
        <v>1438000</v>
      </c>
      <c r="E211" s="33">
        <f t="shared" si="8"/>
        <v>1438000</v>
      </c>
      <c r="F211" s="5"/>
      <c r="G211" s="33">
        <v>1438000</v>
      </c>
      <c r="H211" s="5"/>
      <c r="I211" s="5"/>
    </row>
    <row r="212" spans="1:9" s="15" customFormat="1" ht="12.75">
      <c r="A212" s="7"/>
      <c r="B212" s="29">
        <v>80105</v>
      </c>
      <c r="C212" s="31" t="s">
        <v>86</v>
      </c>
      <c r="D212" s="12">
        <f>D213</f>
        <v>484400</v>
      </c>
      <c r="E212" s="34">
        <f t="shared" si="8"/>
        <v>484400</v>
      </c>
      <c r="F212" s="12">
        <f>F213</f>
        <v>417700</v>
      </c>
      <c r="G212" s="34">
        <f>G213</f>
        <v>0</v>
      </c>
      <c r="H212" s="12">
        <f>H213</f>
        <v>0</v>
      </c>
      <c r="I212" s="12">
        <f>I213</f>
        <v>0</v>
      </c>
    </row>
    <row r="213" spans="1:9" s="15" customFormat="1" ht="12.75">
      <c r="A213" s="7"/>
      <c r="B213" s="27"/>
      <c r="C213" s="32" t="s">
        <v>87</v>
      </c>
      <c r="D213" s="5">
        <v>484400</v>
      </c>
      <c r="E213" s="33">
        <f t="shared" si="8"/>
        <v>484400</v>
      </c>
      <c r="F213" s="5">
        <v>417700</v>
      </c>
      <c r="G213" s="33"/>
      <c r="H213" s="5"/>
      <c r="I213" s="5"/>
    </row>
    <row r="214" spans="1:9" s="15" customFormat="1" ht="12.75">
      <c r="A214" s="16"/>
      <c r="B214" s="29">
        <v>80110</v>
      </c>
      <c r="C214" s="46" t="s">
        <v>22</v>
      </c>
      <c r="D214" s="12">
        <f>SUM(D215:D226)</f>
        <v>22634014</v>
      </c>
      <c r="E214" s="34">
        <f t="shared" si="8"/>
        <v>21539200</v>
      </c>
      <c r="F214" s="12">
        <f>SUM(F215:F226)</f>
        <v>15752200</v>
      </c>
      <c r="G214" s="34">
        <f>SUM(G215:G226)</f>
        <v>368800</v>
      </c>
      <c r="H214" s="12">
        <f>SUM(H215:H226)</f>
        <v>0</v>
      </c>
      <c r="I214" s="12">
        <f>SUM(I215:I226)</f>
        <v>1094814</v>
      </c>
    </row>
    <row r="215" spans="1:9" s="15" customFormat="1" ht="12.75">
      <c r="A215" s="7"/>
      <c r="B215" s="27"/>
      <c r="C215" s="45" t="s">
        <v>23</v>
      </c>
      <c r="D215" s="5">
        <v>4310700</v>
      </c>
      <c r="E215" s="33">
        <f t="shared" si="8"/>
        <v>4310700</v>
      </c>
      <c r="F215" s="5">
        <v>3406600</v>
      </c>
      <c r="G215" s="33"/>
      <c r="H215" s="5"/>
      <c r="I215" s="5"/>
    </row>
    <row r="216" spans="1:9" s="15" customFormat="1" ht="12.75">
      <c r="A216" s="7"/>
      <c r="B216" s="27"/>
      <c r="C216" s="45" t="s">
        <v>24</v>
      </c>
      <c r="D216" s="5">
        <v>2460600</v>
      </c>
      <c r="E216" s="33">
        <f t="shared" si="8"/>
        <v>2460600</v>
      </c>
      <c r="F216" s="5">
        <v>2129700</v>
      </c>
      <c r="G216" s="33"/>
      <c r="H216" s="5"/>
      <c r="I216" s="5"/>
    </row>
    <row r="217" spans="1:9" s="15" customFormat="1" ht="12.75">
      <c r="A217" s="7"/>
      <c r="B217" s="27"/>
      <c r="C217" s="35" t="s">
        <v>416</v>
      </c>
      <c r="D217" s="5">
        <v>1094814</v>
      </c>
      <c r="E217" s="33">
        <f t="shared" si="8"/>
        <v>0</v>
      </c>
      <c r="F217" s="5"/>
      <c r="G217" s="33"/>
      <c r="H217" s="5"/>
      <c r="I217" s="5">
        <v>1094814</v>
      </c>
    </row>
    <row r="218" spans="1:9" s="15" customFormat="1" ht="12.75">
      <c r="A218" s="7"/>
      <c r="B218" s="27"/>
      <c r="C218" s="45" t="s">
        <v>25</v>
      </c>
      <c r="D218" s="5">
        <v>2014600</v>
      </c>
      <c r="E218" s="33">
        <f t="shared" si="8"/>
        <v>2014600</v>
      </c>
      <c r="F218" s="5">
        <v>1654500</v>
      </c>
      <c r="G218" s="33"/>
      <c r="H218" s="5"/>
      <c r="I218" s="5"/>
    </row>
    <row r="219" spans="1:9" s="15" customFormat="1" ht="12.75">
      <c r="A219" s="7"/>
      <c r="B219" s="27"/>
      <c r="C219" s="45" t="s">
        <v>26</v>
      </c>
      <c r="D219" s="5">
        <v>2048200</v>
      </c>
      <c r="E219" s="33">
        <f t="shared" si="8"/>
        <v>2048200</v>
      </c>
      <c r="F219" s="5">
        <v>1723600</v>
      </c>
      <c r="G219" s="33"/>
      <c r="H219" s="5"/>
      <c r="I219" s="5"/>
    </row>
    <row r="220" spans="1:9" s="15" customFormat="1" ht="12.75">
      <c r="A220" s="7"/>
      <c r="B220" s="27"/>
      <c r="C220" s="45" t="s">
        <v>27</v>
      </c>
      <c r="D220" s="5">
        <v>2704400</v>
      </c>
      <c r="E220" s="33">
        <f t="shared" si="8"/>
        <v>2704400</v>
      </c>
      <c r="F220" s="5">
        <v>239100</v>
      </c>
      <c r="G220" s="33"/>
      <c r="H220" s="5"/>
      <c r="I220" s="5"/>
    </row>
    <row r="221" spans="1:9" s="15" customFormat="1" ht="12.75">
      <c r="A221" s="7"/>
      <c r="B221" s="27"/>
      <c r="C221" s="45" t="s">
        <v>28</v>
      </c>
      <c r="D221" s="5">
        <v>2039600</v>
      </c>
      <c r="E221" s="33">
        <f t="shared" si="8"/>
        <v>2039600</v>
      </c>
      <c r="F221" s="5">
        <v>1679300</v>
      </c>
      <c r="G221" s="33"/>
      <c r="H221" s="5"/>
      <c r="I221" s="5"/>
    </row>
    <row r="222" spans="1:9" s="15" customFormat="1" ht="12.75">
      <c r="A222" s="7"/>
      <c r="B222" s="27"/>
      <c r="C222" s="45" t="s">
        <v>29</v>
      </c>
      <c r="D222" s="5">
        <v>2533400</v>
      </c>
      <c r="E222" s="33">
        <f t="shared" si="8"/>
        <v>2533400</v>
      </c>
      <c r="F222" s="5">
        <v>2239800</v>
      </c>
      <c r="G222" s="33"/>
      <c r="H222" s="5"/>
      <c r="I222" s="5"/>
    </row>
    <row r="223" spans="1:9" s="15" customFormat="1" ht="12.75">
      <c r="A223" s="7"/>
      <c r="B223" s="27"/>
      <c r="C223" s="45" t="s">
        <v>30</v>
      </c>
      <c r="D223" s="5">
        <v>1978300</v>
      </c>
      <c r="E223" s="33">
        <f t="shared" si="8"/>
        <v>1978300</v>
      </c>
      <c r="F223" s="5">
        <v>1725700</v>
      </c>
      <c r="G223" s="33"/>
      <c r="H223" s="5"/>
      <c r="I223" s="5"/>
    </row>
    <row r="224" spans="1:9" s="15" customFormat="1" ht="25.5">
      <c r="A224" s="7"/>
      <c r="B224" s="27"/>
      <c r="C224" s="45" t="s">
        <v>229</v>
      </c>
      <c r="D224" s="5">
        <v>690500</v>
      </c>
      <c r="E224" s="33">
        <f aca="true" t="shared" si="9" ref="E224:E277">D224-I224</f>
        <v>690500</v>
      </c>
      <c r="F224" s="5">
        <v>594400</v>
      </c>
      <c r="G224" s="33"/>
      <c r="H224" s="5"/>
      <c r="I224" s="5"/>
    </row>
    <row r="225" spans="1:9" s="15" customFormat="1" ht="25.5">
      <c r="A225" s="7"/>
      <c r="B225" s="27"/>
      <c r="C225" s="45" t="s">
        <v>31</v>
      </c>
      <c r="D225" s="5">
        <v>390100</v>
      </c>
      <c r="E225" s="33">
        <f t="shared" si="9"/>
        <v>390100</v>
      </c>
      <c r="F225" s="5">
        <v>359500</v>
      </c>
      <c r="G225" s="33"/>
      <c r="H225" s="5"/>
      <c r="I225" s="5"/>
    </row>
    <row r="226" spans="1:9" s="15" customFormat="1" ht="12.75">
      <c r="A226" s="7"/>
      <c r="B226" s="27"/>
      <c r="C226" s="45" t="s">
        <v>32</v>
      </c>
      <c r="D226" s="5">
        <v>368800</v>
      </c>
      <c r="E226" s="33">
        <f t="shared" si="9"/>
        <v>368800</v>
      </c>
      <c r="F226" s="5"/>
      <c r="G226" s="33">
        <v>368800</v>
      </c>
      <c r="H226" s="5"/>
      <c r="I226" s="5"/>
    </row>
    <row r="227" spans="1:9" s="15" customFormat="1" ht="12.75">
      <c r="A227" s="7"/>
      <c r="B227" s="29">
        <v>80111</v>
      </c>
      <c r="C227" s="46" t="s">
        <v>39</v>
      </c>
      <c r="D227" s="12">
        <f>D228</f>
        <v>1455200</v>
      </c>
      <c r="E227" s="34">
        <f t="shared" si="9"/>
        <v>1455200</v>
      </c>
      <c r="F227" s="12">
        <f>F228</f>
        <v>1312300</v>
      </c>
      <c r="G227" s="34">
        <f>G228</f>
        <v>0</v>
      </c>
      <c r="H227" s="12">
        <f>H228</f>
        <v>0</v>
      </c>
      <c r="I227" s="12">
        <f>I228</f>
        <v>0</v>
      </c>
    </row>
    <row r="228" spans="1:9" s="15" customFormat="1" ht="25.5">
      <c r="A228" s="7"/>
      <c r="B228" s="27"/>
      <c r="C228" s="45" t="s">
        <v>40</v>
      </c>
      <c r="D228" s="5">
        <v>1455200</v>
      </c>
      <c r="E228" s="33">
        <f t="shared" si="9"/>
        <v>1455200</v>
      </c>
      <c r="F228" s="5">
        <v>1312300</v>
      </c>
      <c r="G228" s="33"/>
      <c r="H228" s="5"/>
      <c r="I228" s="5"/>
    </row>
    <row r="229" spans="1:9" s="15" customFormat="1" ht="12.75">
      <c r="A229" s="16"/>
      <c r="B229" s="29">
        <v>80113</v>
      </c>
      <c r="C229" s="46" t="s">
        <v>41</v>
      </c>
      <c r="D229" s="12">
        <f>SUM(D230:D237)</f>
        <v>319900</v>
      </c>
      <c r="E229" s="34">
        <f t="shared" si="9"/>
        <v>319900</v>
      </c>
      <c r="F229" s="12">
        <f>SUM(F230:F237)</f>
        <v>118800</v>
      </c>
      <c r="G229" s="34">
        <f>SUM(G230:G237)</f>
        <v>0</v>
      </c>
      <c r="H229" s="12">
        <f>SUM(H230:H237)</f>
        <v>0</v>
      </c>
      <c r="I229" s="12">
        <f>SUM(I230:I237)</f>
        <v>0</v>
      </c>
    </row>
    <row r="230" spans="1:9" s="15" customFormat="1" ht="12.75">
      <c r="A230" s="7"/>
      <c r="B230" s="27"/>
      <c r="C230" s="45" t="s">
        <v>24</v>
      </c>
      <c r="D230" s="5">
        <v>210500</v>
      </c>
      <c r="E230" s="33">
        <f t="shared" si="9"/>
        <v>210500</v>
      </c>
      <c r="F230" s="5">
        <v>104500</v>
      </c>
      <c r="G230" s="33"/>
      <c r="H230" s="5"/>
      <c r="I230" s="5"/>
    </row>
    <row r="231" spans="1:9" s="15" customFormat="1" ht="12.75">
      <c r="A231" s="7"/>
      <c r="B231" s="27"/>
      <c r="C231" s="45" t="s">
        <v>25</v>
      </c>
      <c r="D231" s="5">
        <v>2400</v>
      </c>
      <c r="E231" s="33">
        <f t="shared" si="9"/>
        <v>2400</v>
      </c>
      <c r="F231" s="5"/>
      <c r="G231" s="33"/>
      <c r="H231" s="5"/>
      <c r="I231" s="5"/>
    </row>
    <row r="232" spans="1:9" s="15" customFormat="1" ht="12.75">
      <c r="A232" s="7"/>
      <c r="B232" s="27"/>
      <c r="C232" s="45" t="s">
        <v>26</v>
      </c>
      <c r="D232" s="5">
        <v>20800</v>
      </c>
      <c r="E232" s="33">
        <f t="shared" si="9"/>
        <v>20800</v>
      </c>
      <c r="F232" s="5"/>
      <c r="G232" s="33"/>
      <c r="H232" s="5"/>
      <c r="I232" s="5"/>
    </row>
    <row r="233" spans="1:9" s="15" customFormat="1" ht="12.75">
      <c r="A233" s="7"/>
      <c r="B233" s="27"/>
      <c r="C233" s="45" t="s">
        <v>27</v>
      </c>
      <c r="D233" s="5">
        <v>30000</v>
      </c>
      <c r="E233" s="33">
        <f t="shared" si="9"/>
        <v>30000</v>
      </c>
      <c r="F233" s="5"/>
      <c r="G233" s="33"/>
      <c r="H233" s="5"/>
      <c r="I233" s="5"/>
    </row>
    <row r="234" spans="1:9" s="15" customFormat="1" ht="12.75">
      <c r="A234" s="7"/>
      <c r="B234" s="27"/>
      <c r="C234" s="45" t="s">
        <v>28</v>
      </c>
      <c r="D234" s="5">
        <v>13000</v>
      </c>
      <c r="E234" s="33">
        <f t="shared" si="9"/>
        <v>13000</v>
      </c>
      <c r="F234" s="5"/>
      <c r="G234" s="33"/>
      <c r="H234" s="5"/>
      <c r="I234" s="5"/>
    </row>
    <row r="235" spans="1:9" s="15" customFormat="1" ht="12.75">
      <c r="A235" s="7"/>
      <c r="B235" s="27"/>
      <c r="C235" s="45" t="s">
        <v>29</v>
      </c>
      <c r="D235" s="5">
        <v>30100</v>
      </c>
      <c r="E235" s="33">
        <f t="shared" si="9"/>
        <v>30100</v>
      </c>
      <c r="F235" s="5">
        <v>14300</v>
      </c>
      <c r="G235" s="33"/>
      <c r="H235" s="5"/>
      <c r="I235" s="5"/>
    </row>
    <row r="236" spans="1:9" s="15" customFormat="1" ht="25.5">
      <c r="A236" s="7"/>
      <c r="B236" s="27"/>
      <c r="C236" s="45" t="s">
        <v>229</v>
      </c>
      <c r="D236" s="5">
        <v>7600</v>
      </c>
      <c r="E236" s="33">
        <f t="shared" si="9"/>
        <v>7600</v>
      </c>
      <c r="F236" s="5"/>
      <c r="G236" s="33"/>
      <c r="H236" s="5"/>
      <c r="I236" s="5"/>
    </row>
    <row r="237" spans="1:9" s="15" customFormat="1" ht="25.5">
      <c r="A237" s="7"/>
      <c r="B237" s="27"/>
      <c r="C237" s="45" t="s">
        <v>141</v>
      </c>
      <c r="D237" s="5">
        <v>5500</v>
      </c>
      <c r="E237" s="33">
        <f t="shared" si="9"/>
        <v>5500</v>
      </c>
      <c r="F237" s="5"/>
      <c r="G237" s="33"/>
      <c r="H237" s="5"/>
      <c r="I237" s="5"/>
    </row>
    <row r="238" spans="1:9" s="15" customFormat="1" ht="12.75">
      <c r="A238" s="16"/>
      <c r="B238" s="29">
        <v>80120</v>
      </c>
      <c r="C238" s="31" t="s">
        <v>42</v>
      </c>
      <c r="D238" s="12">
        <f>SUM(D239:D247)</f>
        <v>22476900</v>
      </c>
      <c r="E238" s="34">
        <f t="shared" si="9"/>
        <v>21676900</v>
      </c>
      <c r="F238" s="12">
        <f>SUM(F239:F247)</f>
        <v>16569800</v>
      </c>
      <c r="G238" s="34">
        <f>SUM(G239:G247)</f>
        <v>1708900</v>
      </c>
      <c r="H238" s="12">
        <f>SUM(H239:H247)</f>
        <v>650000</v>
      </c>
      <c r="I238" s="12">
        <f>SUM(I239:I247)</f>
        <v>800000</v>
      </c>
    </row>
    <row r="239" spans="1:9" s="15" customFormat="1" ht="12.75">
      <c r="A239" s="7"/>
      <c r="B239" s="27"/>
      <c r="C239" s="32" t="s">
        <v>227</v>
      </c>
      <c r="D239" s="5">
        <v>2815500</v>
      </c>
      <c r="E239" s="33">
        <f t="shared" si="9"/>
        <v>2815500</v>
      </c>
      <c r="F239" s="5">
        <v>2462700</v>
      </c>
      <c r="G239" s="22"/>
      <c r="H239" s="3"/>
      <c r="I239" s="3"/>
    </row>
    <row r="240" spans="1:9" s="15" customFormat="1" ht="12.75">
      <c r="A240" s="7"/>
      <c r="B240" s="27"/>
      <c r="C240" s="32" t="s">
        <v>230</v>
      </c>
      <c r="D240" s="5">
        <v>4659900</v>
      </c>
      <c r="E240" s="33">
        <f t="shared" si="9"/>
        <v>4659900</v>
      </c>
      <c r="F240" s="5">
        <v>4031900</v>
      </c>
      <c r="G240" s="22"/>
      <c r="H240" s="3"/>
      <c r="I240" s="3"/>
    </row>
    <row r="241" spans="1:9" s="15" customFormat="1" ht="25.5">
      <c r="A241" s="7"/>
      <c r="B241" s="27"/>
      <c r="C241" s="32" t="s">
        <v>228</v>
      </c>
      <c r="D241" s="5">
        <v>2318400</v>
      </c>
      <c r="E241" s="33">
        <f t="shared" si="9"/>
        <v>2318400</v>
      </c>
      <c r="F241" s="5">
        <v>1994100</v>
      </c>
      <c r="G241" s="22"/>
      <c r="H241" s="3"/>
      <c r="I241" s="3"/>
    </row>
    <row r="242" spans="1:9" s="15" customFormat="1" ht="25.5">
      <c r="A242" s="7"/>
      <c r="B242" s="27"/>
      <c r="C242" s="32" t="s">
        <v>432</v>
      </c>
      <c r="D242" s="5">
        <v>800000</v>
      </c>
      <c r="E242" s="33">
        <f t="shared" si="9"/>
        <v>0</v>
      </c>
      <c r="F242" s="5"/>
      <c r="G242" s="22"/>
      <c r="H242" s="3"/>
      <c r="I242" s="3">
        <v>800000</v>
      </c>
    </row>
    <row r="243" spans="1:9" s="15" customFormat="1" ht="38.25">
      <c r="A243" s="7"/>
      <c r="B243" s="27"/>
      <c r="C243" s="32" t="s">
        <v>231</v>
      </c>
      <c r="D243" s="5">
        <v>1793800</v>
      </c>
      <c r="E243" s="33">
        <f t="shared" si="9"/>
        <v>1793800</v>
      </c>
      <c r="F243" s="5">
        <v>1537500</v>
      </c>
      <c r="G243" s="22"/>
      <c r="H243" s="3"/>
      <c r="I243" s="3"/>
    </row>
    <row r="244" spans="1:9" s="15" customFormat="1" ht="25.5">
      <c r="A244" s="7"/>
      <c r="B244" s="27"/>
      <c r="C244" s="32" t="s">
        <v>232</v>
      </c>
      <c r="D244" s="5">
        <v>4886100</v>
      </c>
      <c r="E244" s="33">
        <f t="shared" si="9"/>
        <v>4886100</v>
      </c>
      <c r="F244" s="5">
        <v>4400200</v>
      </c>
      <c r="G244" s="22"/>
      <c r="H244" s="3"/>
      <c r="I244" s="3"/>
    </row>
    <row r="245" spans="1:9" s="15" customFormat="1" ht="25.5">
      <c r="A245" s="7"/>
      <c r="B245" s="27"/>
      <c r="C245" s="32" t="s">
        <v>450</v>
      </c>
      <c r="D245" s="5">
        <v>650000</v>
      </c>
      <c r="E245" s="33">
        <f t="shared" si="9"/>
        <v>650000</v>
      </c>
      <c r="F245" s="5"/>
      <c r="G245" s="22"/>
      <c r="H245" s="3">
        <v>650000</v>
      </c>
      <c r="I245" s="3"/>
    </row>
    <row r="246" spans="1:9" s="15" customFormat="1" ht="12.75">
      <c r="A246" s="7"/>
      <c r="B246" s="27"/>
      <c r="C246" s="32" t="s">
        <v>233</v>
      </c>
      <c r="D246" s="5">
        <v>2844300</v>
      </c>
      <c r="E246" s="33">
        <f t="shared" si="9"/>
        <v>2844300</v>
      </c>
      <c r="F246" s="5">
        <v>2143400</v>
      </c>
      <c r="G246" s="22"/>
      <c r="H246" s="3"/>
      <c r="I246" s="3"/>
    </row>
    <row r="247" spans="1:9" s="15" customFormat="1" ht="12.75">
      <c r="A247" s="7"/>
      <c r="B247" s="27"/>
      <c r="C247" s="32" t="s">
        <v>43</v>
      </c>
      <c r="D247" s="5">
        <v>1708900</v>
      </c>
      <c r="E247" s="33">
        <f t="shared" si="9"/>
        <v>1708900</v>
      </c>
      <c r="F247" s="5"/>
      <c r="G247" s="33">
        <v>1708900</v>
      </c>
      <c r="H247" s="5"/>
      <c r="I247" s="5"/>
    </row>
    <row r="248" spans="1:9" s="15" customFormat="1" ht="12.75">
      <c r="A248" s="16"/>
      <c r="B248" s="29">
        <v>80130</v>
      </c>
      <c r="C248" s="31" t="s">
        <v>44</v>
      </c>
      <c r="D248" s="12">
        <f>SUM(D249:D258)</f>
        <v>32997300</v>
      </c>
      <c r="E248" s="34">
        <f t="shared" si="9"/>
        <v>32997300</v>
      </c>
      <c r="F248" s="12">
        <f>SUM(F249:F258)</f>
        <v>22132400</v>
      </c>
      <c r="G248" s="34">
        <f>SUM(G249:G258)</f>
        <v>7050000</v>
      </c>
      <c r="H248" s="12">
        <f>SUM(H249:H258)</f>
        <v>0</v>
      </c>
      <c r="I248" s="12">
        <f>SUM(I249:I258)</f>
        <v>0</v>
      </c>
    </row>
    <row r="249" spans="1:9" s="15" customFormat="1" ht="12.75">
      <c r="A249" s="7"/>
      <c r="B249" s="27"/>
      <c r="C249" s="32" t="s">
        <v>45</v>
      </c>
      <c r="D249" s="5">
        <v>4691500</v>
      </c>
      <c r="E249" s="33">
        <f t="shared" si="9"/>
        <v>4691500</v>
      </c>
      <c r="F249" s="5">
        <v>4023200</v>
      </c>
      <c r="G249" s="22"/>
      <c r="H249" s="3"/>
      <c r="I249" s="3"/>
    </row>
    <row r="250" spans="1:9" s="15" customFormat="1" ht="12.75">
      <c r="A250" s="7"/>
      <c r="B250" s="27"/>
      <c r="C250" s="32" t="s">
        <v>46</v>
      </c>
      <c r="D250" s="5">
        <v>4204700</v>
      </c>
      <c r="E250" s="33">
        <f t="shared" si="9"/>
        <v>4204700</v>
      </c>
      <c r="F250" s="5">
        <v>3394200</v>
      </c>
      <c r="G250" s="22"/>
      <c r="H250" s="3"/>
      <c r="I250" s="3"/>
    </row>
    <row r="251" spans="1:9" s="15" customFormat="1" ht="12.75">
      <c r="A251" s="7"/>
      <c r="B251" s="27"/>
      <c r="C251" s="32" t="s">
        <v>47</v>
      </c>
      <c r="D251" s="5">
        <v>3578200</v>
      </c>
      <c r="E251" s="33">
        <f t="shared" si="9"/>
        <v>3578200</v>
      </c>
      <c r="F251" s="5">
        <v>2983800</v>
      </c>
      <c r="G251" s="22"/>
      <c r="H251" s="3"/>
      <c r="I251" s="3"/>
    </row>
    <row r="252" spans="1:9" s="15" customFormat="1" ht="25.5">
      <c r="A252" s="7"/>
      <c r="B252" s="27"/>
      <c r="C252" s="32" t="s">
        <v>48</v>
      </c>
      <c r="D252" s="5">
        <v>2238600</v>
      </c>
      <c r="E252" s="33">
        <f t="shared" si="9"/>
        <v>2238600</v>
      </c>
      <c r="F252" s="5">
        <v>2016800</v>
      </c>
      <c r="G252" s="22"/>
      <c r="H252" s="3"/>
      <c r="I252" s="3"/>
    </row>
    <row r="253" spans="1:9" s="15" customFormat="1" ht="12.75">
      <c r="A253" s="7"/>
      <c r="B253" s="27"/>
      <c r="C253" s="32" t="s">
        <v>49</v>
      </c>
      <c r="D253" s="5">
        <v>4060600</v>
      </c>
      <c r="E253" s="33">
        <f t="shared" si="9"/>
        <v>4060600</v>
      </c>
      <c r="F253" s="5">
        <v>3583400</v>
      </c>
      <c r="G253" s="22"/>
      <c r="H253" s="3"/>
      <c r="I253" s="3"/>
    </row>
    <row r="254" spans="1:9" s="15" customFormat="1" ht="12.75">
      <c r="A254" s="7"/>
      <c r="B254" s="27"/>
      <c r="C254" s="32" t="s">
        <v>50</v>
      </c>
      <c r="D254" s="5">
        <v>422300</v>
      </c>
      <c r="E254" s="33">
        <f t="shared" si="9"/>
        <v>422300</v>
      </c>
      <c r="F254" s="5">
        <v>215000</v>
      </c>
      <c r="G254" s="22"/>
      <c r="H254" s="3"/>
      <c r="I254" s="3"/>
    </row>
    <row r="255" spans="1:9" s="15" customFormat="1" ht="12.75">
      <c r="A255" s="7"/>
      <c r="B255" s="27"/>
      <c r="C255" s="32" t="s">
        <v>51</v>
      </c>
      <c r="D255" s="5">
        <v>2495100</v>
      </c>
      <c r="E255" s="33">
        <f t="shared" si="9"/>
        <v>2495100</v>
      </c>
      <c r="F255" s="5">
        <v>2146300</v>
      </c>
      <c r="G255" s="22"/>
      <c r="H255" s="3"/>
      <c r="I255" s="3"/>
    </row>
    <row r="256" spans="1:9" s="15" customFormat="1" ht="12.75">
      <c r="A256" s="7"/>
      <c r="B256" s="27"/>
      <c r="C256" s="32" t="s">
        <v>151</v>
      </c>
      <c r="D256" s="5">
        <v>4256300</v>
      </c>
      <c r="E256" s="33">
        <f t="shared" si="9"/>
        <v>4256300</v>
      </c>
      <c r="F256" s="5">
        <v>3769700</v>
      </c>
      <c r="G256" s="22"/>
      <c r="H256" s="3"/>
      <c r="I256" s="3"/>
    </row>
    <row r="257" spans="1:9" s="15" customFormat="1" ht="12.75">
      <c r="A257" s="7"/>
      <c r="B257" s="27"/>
      <c r="C257" s="32" t="s">
        <v>52</v>
      </c>
      <c r="D257" s="5">
        <v>1847900</v>
      </c>
      <c r="E257" s="33">
        <f t="shared" si="9"/>
        <v>1847900</v>
      </c>
      <c r="F257" s="5"/>
      <c r="G257" s="33">
        <v>1847900</v>
      </c>
      <c r="H257" s="5"/>
      <c r="I257" s="5"/>
    </row>
    <row r="258" spans="1:9" s="15" customFormat="1" ht="12.75">
      <c r="A258" s="7"/>
      <c r="B258" s="27"/>
      <c r="C258" s="32" t="s">
        <v>110</v>
      </c>
      <c r="D258" s="5">
        <v>5202100</v>
      </c>
      <c r="E258" s="33">
        <f t="shared" si="9"/>
        <v>5202100</v>
      </c>
      <c r="F258" s="5"/>
      <c r="G258" s="33">
        <v>5202100</v>
      </c>
      <c r="H258" s="5"/>
      <c r="I258" s="5"/>
    </row>
    <row r="259" spans="1:9" s="15" customFormat="1" ht="12.75">
      <c r="A259" s="16"/>
      <c r="B259" s="29">
        <v>80132</v>
      </c>
      <c r="C259" s="31" t="s">
        <v>53</v>
      </c>
      <c r="D259" s="21">
        <f>SUM(D260:D260)</f>
        <v>2335400</v>
      </c>
      <c r="E259" s="34">
        <f t="shared" si="9"/>
        <v>2335400</v>
      </c>
      <c r="F259" s="21">
        <f>SUM(F260:F260)</f>
        <v>1992200</v>
      </c>
      <c r="G259" s="47">
        <f>SUM(G260:G260)</f>
        <v>0</v>
      </c>
      <c r="H259" s="21">
        <f>SUM(H260:H260)</f>
        <v>0</v>
      </c>
      <c r="I259" s="21">
        <f>SUM(I260:I260)</f>
        <v>0</v>
      </c>
    </row>
    <row r="260" spans="1:9" s="8" customFormat="1" ht="25.5">
      <c r="A260" s="7"/>
      <c r="B260" s="27"/>
      <c r="C260" s="32" t="s">
        <v>127</v>
      </c>
      <c r="D260" s="3">
        <v>2335400</v>
      </c>
      <c r="E260" s="33">
        <f t="shared" si="9"/>
        <v>2335400</v>
      </c>
      <c r="F260" s="5">
        <v>1992200</v>
      </c>
      <c r="G260" s="22"/>
      <c r="H260" s="3"/>
      <c r="I260" s="3"/>
    </row>
    <row r="261" spans="1:9" s="15" customFormat="1" ht="12.75">
      <c r="A261" s="16"/>
      <c r="B261" s="29">
        <v>80134</v>
      </c>
      <c r="C261" s="31" t="s">
        <v>54</v>
      </c>
      <c r="D261" s="12">
        <f>SUM(D262:D263)</f>
        <v>686100</v>
      </c>
      <c r="E261" s="34">
        <f t="shared" si="9"/>
        <v>686100</v>
      </c>
      <c r="F261" s="12">
        <f>SUM(F262:F263)</f>
        <v>583700</v>
      </c>
      <c r="G261" s="34">
        <f>SUM(G262:G263)</f>
        <v>0</v>
      </c>
      <c r="H261" s="12">
        <f>SUM(H262:H263)</f>
        <v>0</v>
      </c>
      <c r="I261" s="12">
        <f>SUM(I262:I263)</f>
        <v>0</v>
      </c>
    </row>
    <row r="262" spans="1:9" s="15" customFormat="1" ht="12.75">
      <c r="A262" s="7"/>
      <c r="B262" s="27"/>
      <c r="C262" s="32" t="s">
        <v>51</v>
      </c>
      <c r="D262" s="3">
        <v>547300</v>
      </c>
      <c r="E262" s="33">
        <f t="shared" si="9"/>
        <v>547300</v>
      </c>
      <c r="F262" s="5">
        <v>473800</v>
      </c>
      <c r="G262" s="22"/>
      <c r="H262" s="3"/>
      <c r="I262" s="3"/>
    </row>
    <row r="263" spans="1:9" s="15" customFormat="1" ht="25.5">
      <c r="A263" s="7"/>
      <c r="B263" s="27"/>
      <c r="C263" s="32" t="s">
        <v>199</v>
      </c>
      <c r="D263" s="3">
        <v>138800</v>
      </c>
      <c r="E263" s="33">
        <f t="shared" si="9"/>
        <v>138800</v>
      </c>
      <c r="F263" s="5">
        <v>109900</v>
      </c>
      <c r="G263" s="22"/>
      <c r="H263" s="3"/>
      <c r="I263" s="3"/>
    </row>
    <row r="264" spans="1:9" s="15" customFormat="1" ht="38.25">
      <c r="A264" s="7"/>
      <c r="B264" s="29">
        <v>80140</v>
      </c>
      <c r="C264" s="31" t="s">
        <v>261</v>
      </c>
      <c r="D264" s="21">
        <f>SUM(D265:D265)</f>
        <v>1468500</v>
      </c>
      <c r="E264" s="34">
        <f t="shared" si="9"/>
        <v>1468500</v>
      </c>
      <c r="F264" s="21">
        <f>SUM(F265:F265)</f>
        <v>1067300</v>
      </c>
      <c r="G264" s="47">
        <f>SUM(G265:G265)</f>
        <v>0</v>
      </c>
      <c r="H264" s="21">
        <f>SUM(H265:H265)</f>
        <v>0</v>
      </c>
      <c r="I264" s="21">
        <f>SUM(I265:I265)</f>
        <v>0</v>
      </c>
    </row>
    <row r="265" spans="1:9" s="15" customFormat="1" ht="12.75">
      <c r="A265" s="7"/>
      <c r="B265" s="27"/>
      <c r="C265" s="32" t="s">
        <v>262</v>
      </c>
      <c r="D265" s="3">
        <v>1468500</v>
      </c>
      <c r="E265" s="33">
        <f t="shared" si="9"/>
        <v>1468500</v>
      </c>
      <c r="F265" s="5">
        <v>1067300</v>
      </c>
      <c r="G265" s="22"/>
      <c r="H265" s="3"/>
      <c r="I265" s="3"/>
    </row>
    <row r="266" spans="1:9" s="15" customFormat="1" ht="25.5">
      <c r="A266" s="7"/>
      <c r="B266" s="29">
        <v>80142</v>
      </c>
      <c r="C266" s="31" t="s">
        <v>223</v>
      </c>
      <c r="D266" s="21">
        <f>D267</f>
        <v>339700</v>
      </c>
      <c r="E266" s="34">
        <f t="shared" si="9"/>
        <v>339700</v>
      </c>
      <c r="F266" s="21">
        <f>F267</f>
        <v>306200</v>
      </c>
      <c r="G266" s="47">
        <f>G267</f>
        <v>0</v>
      </c>
      <c r="H266" s="21">
        <f>H267</f>
        <v>0</v>
      </c>
      <c r="I266" s="21">
        <f>I267</f>
        <v>0</v>
      </c>
    </row>
    <row r="267" spans="1:9" s="15" customFormat="1" ht="25.5">
      <c r="A267" s="7"/>
      <c r="B267" s="27"/>
      <c r="C267" s="32" t="s">
        <v>178</v>
      </c>
      <c r="D267" s="3">
        <v>339700</v>
      </c>
      <c r="E267" s="33">
        <f t="shared" si="9"/>
        <v>339700</v>
      </c>
      <c r="F267" s="5">
        <v>306200</v>
      </c>
      <c r="G267" s="22"/>
      <c r="H267" s="3"/>
      <c r="I267" s="3"/>
    </row>
    <row r="268" spans="1:9" s="15" customFormat="1" ht="38.25">
      <c r="A268" s="7"/>
      <c r="B268" s="27"/>
      <c r="C268" s="32" t="s">
        <v>179</v>
      </c>
      <c r="D268" s="3">
        <v>185500</v>
      </c>
      <c r="E268" s="33">
        <f t="shared" si="9"/>
        <v>185500</v>
      </c>
      <c r="F268" s="5">
        <v>152000</v>
      </c>
      <c r="G268" s="22"/>
      <c r="H268" s="3"/>
      <c r="I268" s="3"/>
    </row>
    <row r="269" spans="1:9" s="15" customFormat="1" ht="12.75">
      <c r="A269" s="16"/>
      <c r="B269" s="29">
        <v>80145</v>
      </c>
      <c r="C269" s="31" t="s">
        <v>55</v>
      </c>
      <c r="D269" s="21">
        <f>D270</f>
        <v>17000</v>
      </c>
      <c r="E269" s="34">
        <f t="shared" si="9"/>
        <v>17000</v>
      </c>
      <c r="F269" s="21">
        <f>F270</f>
        <v>17000</v>
      </c>
      <c r="G269" s="47">
        <f>G270</f>
        <v>0</v>
      </c>
      <c r="H269" s="21">
        <f>H270</f>
        <v>0</v>
      </c>
      <c r="I269" s="21">
        <f>I270</f>
        <v>0</v>
      </c>
    </row>
    <row r="270" spans="1:9" s="15" customFormat="1" ht="12.75">
      <c r="A270" s="16"/>
      <c r="B270" s="29"/>
      <c r="C270" s="32" t="s">
        <v>297</v>
      </c>
      <c r="D270" s="3">
        <v>17000</v>
      </c>
      <c r="E270" s="33">
        <f t="shared" si="9"/>
        <v>17000</v>
      </c>
      <c r="F270" s="3">
        <v>17000</v>
      </c>
      <c r="G270" s="22"/>
      <c r="H270" s="3"/>
      <c r="I270" s="3"/>
    </row>
    <row r="271" spans="1:9" s="15" customFormat="1" ht="12.75">
      <c r="A271" s="16"/>
      <c r="B271" s="29">
        <v>80146</v>
      </c>
      <c r="C271" s="31" t="s">
        <v>240</v>
      </c>
      <c r="D271" s="21">
        <f>D272</f>
        <v>725500</v>
      </c>
      <c r="E271" s="34">
        <f t="shared" si="9"/>
        <v>725500</v>
      </c>
      <c r="F271" s="21">
        <f>F272</f>
        <v>0</v>
      </c>
      <c r="G271" s="47">
        <f>G272</f>
        <v>0</v>
      </c>
      <c r="H271" s="21">
        <f>H272</f>
        <v>0</v>
      </c>
      <c r="I271" s="21">
        <f>I272</f>
        <v>0</v>
      </c>
    </row>
    <row r="272" spans="1:9" s="15" customFormat="1" ht="12.75">
      <c r="A272" s="16"/>
      <c r="B272" s="29"/>
      <c r="C272" s="32" t="s">
        <v>221</v>
      </c>
      <c r="D272" s="3">
        <v>725500</v>
      </c>
      <c r="E272" s="33">
        <f t="shared" si="9"/>
        <v>725500</v>
      </c>
      <c r="F272" s="3"/>
      <c r="G272" s="22"/>
      <c r="H272" s="3"/>
      <c r="I272" s="3"/>
    </row>
    <row r="273" spans="1:9" s="15" customFormat="1" ht="12.75">
      <c r="A273" s="16"/>
      <c r="B273" s="29">
        <v>80195</v>
      </c>
      <c r="C273" s="31" t="s">
        <v>306</v>
      </c>
      <c r="D273" s="21">
        <f>SUM(D274:D290)</f>
        <v>5175900</v>
      </c>
      <c r="E273" s="34">
        <f t="shared" si="9"/>
        <v>5175900</v>
      </c>
      <c r="F273" s="21">
        <f>SUM(F274:F290)</f>
        <v>3778500</v>
      </c>
      <c r="G273" s="47">
        <f>SUM(G274:G290)</f>
        <v>40000</v>
      </c>
      <c r="H273" s="21">
        <f>SUM(H274:H290)</f>
        <v>0</v>
      </c>
      <c r="I273" s="21">
        <f>SUM(I274:I290)</f>
        <v>0</v>
      </c>
    </row>
    <row r="274" spans="1:9" s="15" customFormat="1" ht="12.75">
      <c r="A274" s="16"/>
      <c r="B274" s="29"/>
      <c r="C274" s="32" t="s">
        <v>197</v>
      </c>
      <c r="D274" s="3">
        <v>454800</v>
      </c>
      <c r="E274" s="33">
        <f t="shared" si="9"/>
        <v>454800</v>
      </c>
      <c r="F274" s="3">
        <v>454800</v>
      </c>
      <c r="G274" s="22"/>
      <c r="H274" s="3"/>
      <c r="I274" s="3"/>
    </row>
    <row r="275" spans="1:9" s="15" customFormat="1" ht="25.5">
      <c r="A275" s="16"/>
      <c r="B275" s="29"/>
      <c r="C275" s="32" t="s">
        <v>198</v>
      </c>
      <c r="D275" s="3">
        <v>60000</v>
      </c>
      <c r="E275" s="33">
        <f t="shared" si="9"/>
        <v>60000</v>
      </c>
      <c r="F275" s="5"/>
      <c r="G275" s="22"/>
      <c r="H275" s="3"/>
      <c r="I275" s="3"/>
    </row>
    <row r="276" spans="1:9" s="15" customFormat="1" ht="12.75">
      <c r="A276" s="16"/>
      <c r="B276" s="29"/>
      <c r="C276" s="32" t="s">
        <v>128</v>
      </c>
      <c r="D276" s="3">
        <v>45000</v>
      </c>
      <c r="E276" s="33">
        <f t="shared" si="9"/>
        <v>45000</v>
      </c>
      <c r="F276" s="5"/>
      <c r="G276" s="22"/>
      <c r="H276" s="3"/>
      <c r="I276" s="3"/>
    </row>
    <row r="277" spans="1:9" s="15" customFormat="1" ht="12.75">
      <c r="A277" s="16"/>
      <c r="B277" s="29"/>
      <c r="C277" s="32" t="s">
        <v>201</v>
      </c>
      <c r="D277" s="3">
        <v>166100</v>
      </c>
      <c r="E277" s="33">
        <f t="shared" si="9"/>
        <v>166100</v>
      </c>
      <c r="F277" s="5">
        <v>166100</v>
      </c>
      <c r="G277" s="22"/>
      <c r="H277" s="3"/>
      <c r="I277" s="3"/>
    </row>
    <row r="278" spans="1:9" s="15" customFormat="1" ht="25.5">
      <c r="A278" s="16"/>
      <c r="B278" s="29"/>
      <c r="C278" s="32" t="s">
        <v>290</v>
      </c>
      <c r="D278" s="3">
        <v>855700</v>
      </c>
      <c r="E278" s="33">
        <f aca="true" t="shared" si="10" ref="E278:E341">D278-I278</f>
        <v>855700</v>
      </c>
      <c r="F278" s="5"/>
      <c r="G278" s="22"/>
      <c r="H278" s="3"/>
      <c r="I278" s="3"/>
    </row>
    <row r="279" spans="1:9" s="15" customFormat="1" ht="12.75">
      <c r="A279" s="16"/>
      <c r="B279" s="29"/>
      <c r="C279" s="32" t="s">
        <v>202</v>
      </c>
      <c r="D279" s="3">
        <v>54800</v>
      </c>
      <c r="E279" s="33">
        <f t="shared" si="10"/>
        <v>54800</v>
      </c>
      <c r="F279" s="5"/>
      <c r="G279" s="22"/>
      <c r="H279" s="3"/>
      <c r="I279" s="3"/>
    </row>
    <row r="280" spans="1:9" s="15" customFormat="1" ht="25.5">
      <c r="A280" s="16"/>
      <c r="B280" s="29"/>
      <c r="C280" s="32" t="s">
        <v>260</v>
      </c>
      <c r="D280" s="3">
        <v>2807600</v>
      </c>
      <c r="E280" s="33">
        <f t="shared" si="10"/>
        <v>2807600</v>
      </c>
      <c r="F280" s="5">
        <v>2807600</v>
      </c>
      <c r="G280" s="22"/>
      <c r="H280" s="3"/>
      <c r="I280" s="3"/>
    </row>
    <row r="281" spans="1:9" s="15" customFormat="1" ht="12.75">
      <c r="A281" s="16"/>
      <c r="B281" s="29"/>
      <c r="C281" s="32" t="s">
        <v>215</v>
      </c>
      <c r="D281" s="3">
        <v>350000</v>
      </c>
      <c r="E281" s="33">
        <f t="shared" si="10"/>
        <v>350000</v>
      </c>
      <c r="F281" s="5">
        <v>350000</v>
      </c>
      <c r="G281" s="22"/>
      <c r="H281" s="3"/>
      <c r="I281" s="3"/>
    </row>
    <row r="282" spans="1:9" s="15" customFormat="1" ht="25.5">
      <c r="A282" s="16"/>
      <c r="B282" s="29"/>
      <c r="C282" s="32" t="s">
        <v>368</v>
      </c>
      <c r="D282" s="5">
        <v>4000</v>
      </c>
      <c r="E282" s="33">
        <f t="shared" si="10"/>
        <v>4000</v>
      </c>
      <c r="F282" s="5"/>
      <c r="G282" s="22"/>
      <c r="H282" s="3"/>
      <c r="I282" s="3"/>
    </row>
    <row r="283" spans="1:9" s="15" customFormat="1" ht="25.5">
      <c r="A283" s="16"/>
      <c r="B283" s="29"/>
      <c r="C283" s="32" t="s">
        <v>369</v>
      </c>
      <c r="D283" s="5">
        <v>40000</v>
      </c>
      <c r="E283" s="33">
        <f t="shared" si="10"/>
        <v>40000</v>
      </c>
      <c r="F283" s="5"/>
      <c r="G283" s="33">
        <v>40000</v>
      </c>
      <c r="H283" s="3"/>
      <c r="I283" s="3"/>
    </row>
    <row r="284" spans="1:9" s="15" customFormat="1" ht="25.5">
      <c r="A284" s="16"/>
      <c r="B284" s="29"/>
      <c r="C284" s="32" t="s">
        <v>370</v>
      </c>
      <c r="D284" s="5">
        <v>20000</v>
      </c>
      <c r="E284" s="33">
        <f t="shared" si="10"/>
        <v>20000</v>
      </c>
      <c r="F284" s="5"/>
      <c r="G284" s="22"/>
      <c r="H284" s="3"/>
      <c r="I284" s="3"/>
    </row>
    <row r="285" spans="1:9" s="15" customFormat="1" ht="25.5">
      <c r="A285" s="16"/>
      <c r="B285" s="29"/>
      <c r="C285" s="32" t="s">
        <v>371</v>
      </c>
      <c r="D285" s="5">
        <v>50000</v>
      </c>
      <c r="E285" s="33">
        <f t="shared" si="10"/>
        <v>50000</v>
      </c>
      <c r="F285" s="5"/>
      <c r="G285" s="22"/>
      <c r="H285" s="3"/>
      <c r="I285" s="3"/>
    </row>
    <row r="286" spans="1:9" s="15" customFormat="1" ht="38.25">
      <c r="A286" s="16"/>
      <c r="B286" s="29"/>
      <c r="C286" s="32" t="s">
        <v>372</v>
      </c>
      <c r="D286" s="5">
        <v>80000</v>
      </c>
      <c r="E286" s="33">
        <f t="shared" si="10"/>
        <v>80000</v>
      </c>
      <c r="F286" s="5"/>
      <c r="G286" s="22"/>
      <c r="H286" s="3"/>
      <c r="I286" s="3"/>
    </row>
    <row r="287" spans="1:9" s="15" customFormat="1" ht="63.75">
      <c r="A287" s="16"/>
      <c r="B287" s="29"/>
      <c r="C287" s="32" t="s">
        <v>373</v>
      </c>
      <c r="D287" s="5">
        <v>30000</v>
      </c>
      <c r="E287" s="33">
        <f t="shared" si="10"/>
        <v>30000</v>
      </c>
      <c r="F287" s="5"/>
      <c r="G287" s="22"/>
      <c r="H287" s="3"/>
      <c r="I287" s="3"/>
    </row>
    <row r="288" spans="1:9" s="15" customFormat="1" ht="38.25">
      <c r="A288" s="16"/>
      <c r="B288" s="29"/>
      <c r="C288" s="32" t="s">
        <v>374</v>
      </c>
      <c r="D288" s="5">
        <v>5000</v>
      </c>
      <c r="E288" s="33">
        <f t="shared" si="10"/>
        <v>5000</v>
      </c>
      <c r="F288" s="5"/>
      <c r="G288" s="22"/>
      <c r="H288" s="3"/>
      <c r="I288" s="3"/>
    </row>
    <row r="289" spans="1:9" s="15" customFormat="1" ht="51">
      <c r="A289" s="16"/>
      <c r="B289" s="50"/>
      <c r="C289" s="32" t="s">
        <v>375</v>
      </c>
      <c r="D289" s="5">
        <v>102900</v>
      </c>
      <c r="E289" s="33">
        <f>D289-I289</f>
        <v>102900</v>
      </c>
      <c r="F289" s="33"/>
      <c r="G289" s="22"/>
      <c r="H289" s="22"/>
      <c r="I289" s="22"/>
    </row>
    <row r="290" spans="1:9" s="15" customFormat="1" ht="25.5">
      <c r="A290" s="48"/>
      <c r="B290" s="51"/>
      <c r="C290" s="32" t="s">
        <v>404</v>
      </c>
      <c r="D290" s="5">
        <v>50000</v>
      </c>
      <c r="E290" s="55">
        <f t="shared" si="10"/>
        <v>50000</v>
      </c>
      <c r="F290" s="38"/>
      <c r="G290" s="49"/>
      <c r="H290" s="39"/>
      <c r="I290" s="39"/>
    </row>
    <row r="291" spans="1:9" s="15" customFormat="1" ht="20.25" customHeight="1">
      <c r="A291" s="9">
        <v>803</v>
      </c>
      <c r="B291" s="25"/>
      <c r="C291" s="10" t="s">
        <v>397</v>
      </c>
      <c r="D291" s="10">
        <f>D292</f>
        <v>36441</v>
      </c>
      <c r="E291" s="44">
        <f>D291-I291</f>
        <v>36441</v>
      </c>
      <c r="F291" s="10">
        <f>F292</f>
        <v>0</v>
      </c>
      <c r="G291" s="10">
        <f>G292</f>
        <v>0</v>
      </c>
      <c r="H291" s="10">
        <f>H292</f>
        <v>0</v>
      </c>
      <c r="I291" s="10">
        <f>I292</f>
        <v>0</v>
      </c>
    </row>
    <row r="292" spans="1:9" s="15" customFormat="1" ht="12.75">
      <c r="A292" s="16"/>
      <c r="B292" s="29">
        <v>80309</v>
      </c>
      <c r="C292" s="31" t="s">
        <v>398</v>
      </c>
      <c r="D292" s="12">
        <f>SUM(D293:D293)</f>
        <v>36441</v>
      </c>
      <c r="E292" s="34">
        <f>D292-I292</f>
        <v>36441</v>
      </c>
      <c r="F292" s="34">
        <f>SUM(F293:F293)</f>
        <v>0</v>
      </c>
      <c r="G292" s="34">
        <f>SUM(G293:G293)</f>
        <v>0</v>
      </c>
      <c r="H292" s="34">
        <f>SUM(H293:H293)</f>
        <v>0</v>
      </c>
      <c r="I292" s="34">
        <f>SUM(I293:I293)</f>
        <v>0</v>
      </c>
    </row>
    <row r="293" spans="1:9" s="15" customFormat="1" ht="38.25">
      <c r="A293" s="16"/>
      <c r="B293" s="29"/>
      <c r="C293" s="32" t="s">
        <v>400</v>
      </c>
      <c r="D293" s="5">
        <v>36441</v>
      </c>
      <c r="E293" s="33">
        <f>D293-I293</f>
        <v>36441</v>
      </c>
      <c r="F293" s="5"/>
      <c r="G293" s="5"/>
      <c r="H293" s="5"/>
      <c r="I293" s="5"/>
    </row>
    <row r="294" spans="1:9" s="15" customFormat="1" ht="20.25" customHeight="1">
      <c r="A294" s="9">
        <v>851</v>
      </c>
      <c r="B294" s="25"/>
      <c r="C294" s="10" t="s">
        <v>281</v>
      </c>
      <c r="D294" s="10">
        <f>D295+D305+D307+D309+D312</f>
        <v>5719700</v>
      </c>
      <c r="E294" s="44">
        <f t="shared" si="10"/>
        <v>5719700</v>
      </c>
      <c r="F294" s="10">
        <f>F295+F305+F307+F309+F312</f>
        <v>3101000</v>
      </c>
      <c r="G294" s="10">
        <f>G295+G305+G307+G309+G312</f>
        <v>2086000</v>
      </c>
      <c r="H294" s="10">
        <f>H295+H305+H307+H309+H312</f>
        <v>0</v>
      </c>
      <c r="I294" s="10">
        <f>I295+I305+I307+I309+I312</f>
        <v>0</v>
      </c>
    </row>
    <row r="295" spans="1:9" s="15" customFormat="1" ht="12.75">
      <c r="A295" s="16"/>
      <c r="B295" s="29">
        <v>85149</v>
      </c>
      <c r="C295" s="31" t="s">
        <v>3</v>
      </c>
      <c r="D295" s="12">
        <f>SUM(D296:D304)</f>
        <v>468000</v>
      </c>
      <c r="E295" s="34">
        <f t="shared" si="10"/>
        <v>468000</v>
      </c>
      <c r="F295" s="12">
        <f>SUM(F296:F304)</f>
        <v>0</v>
      </c>
      <c r="G295" s="12">
        <f>SUM(G296:G304)</f>
        <v>465000</v>
      </c>
      <c r="H295" s="12">
        <f>SUM(H296:H304)</f>
        <v>0</v>
      </c>
      <c r="I295" s="12">
        <f>SUM(I296:I304)</f>
        <v>0</v>
      </c>
    </row>
    <row r="296" spans="1:9" s="15" customFormat="1" ht="38.25">
      <c r="A296" s="16"/>
      <c r="B296" s="29"/>
      <c r="C296" s="32" t="s">
        <v>182</v>
      </c>
      <c r="D296" s="5">
        <v>350000</v>
      </c>
      <c r="E296" s="33">
        <f t="shared" si="10"/>
        <v>350000</v>
      </c>
      <c r="F296" s="5"/>
      <c r="G296" s="5">
        <v>350000</v>
      </c>
      <c r="H296" s="5"/>
      <c r="I296" s="5"/>
    </row>
    <row r="297" spans="1:9" s="15" customFormat="1" ht="25.5">
      <c r="A297" s="16"/>
      <c r="B297" s="29"/>
      <c r="C297" s="32" t="s">
        <v>142</v>
      </c>
      <c r="D297" s="5">
        <v>30000</v>
      </c>
      <c r="E297" s="33">
        <f t="shared" si="10"/>
        <v>30000</v>
      </c>
      <c r="F297" s="5"/>
      <c r="G297" s="5">
        <v>30000</v>
      </c>
      <c r="H297" s="5"/>
      <c r="I297" s="5"/>
    </row>
    <row r="298" spans="1:9" s="15" customFormat="1" ht="25.5">
      <c r="A298" s="16"/>
      <c r="B298" s="29"/>
      <c r="C298" s="32" t="s">
        <v>376</v>
      </c>
      <c r="D298" s="5">
        <v>14000</v>
      </c>
      <c r="E298" s="33">
        <f t="shared" si="10"/>
        <v>14000</v>
      </c>
      <c r="F298" s="5"/>
      <c r="G298" s="5">
        <v>14000</v>
      </c>
      <c r="H298" s="5"/>
      <c r="I298" s="5"/>
    </row>
    <row r="299" spans="1:9" s="15" customFormat="1" ht="25.5">
      <c r="A299" s="16"/>
      <c r="B299" s="29"/>
      <c r="C299" s="32" t="s">
        <v>377</v>
      </c>
      <c r="D299" s="5">
        <v>4500</v>
      </c>
      <c r="E299" s="33">
        <f t="shared" si="10"/>
        <v>4500</v>
      </c>
      <c r="F299" s="5"/>
      <c r="G299" s="5">
        <v>4500</v>
      </c>
      <c r="H299" s="5"/>
      <c r="I299" s="5"/>
    </row>
    <row r="300" spans="1:9" s="15" customFormat="1" ht="25.5">
      <c r="A300" s="16"/>
      <c r="B300" s="29"/>
      <c r="C300" s="32" t="s">
        <v>378</v>
      </c>
      <c r="D300" s="5">
        <v>24500</v>
      </c>
      <c r="E300" s="33">
        <f t="shared" si="10"/>
        <v>24500</v>
      </c>
      <c r="F300" s="5"/>
      <c r="G300" s="5">
        <v>24500</v>
      </c>
      <c r="H300" s="5"/>
      <c r="I300" s="5"/>
    </row>
    <row r="301" spans="1:9" s="15" customFormat="1" ht="25.5">
      <c r="A301" s="16"/>
      <c r="B301" s="29"/>
      <c r="C301" s="32" t="s">
        <v>402</v>
      </c>
      <c r="D301" s="5">
        <v>12000</v>
      </c>
      <c r="E301" s="33">
        <f t="shared" si="10"/>
        <v>12000</v>
      </c>
      <c r="F301" s="5"/>
      <c r="G301" s="5">
        <v>12000</v>
      </c>
      <c r="H301" s="5"/>
      <c r="I301" s="5"/>
    </row>
    <row r="302" spans="1:9" s="15" customFormat="1" ht="25.5">
      <c r="A302" s="16"/>
      <c r="B302" s="29"/>
      <c r="C302" s="32" t="s">
        <v>403</v>
      </c>
      <c r="D302" s="5">
        <v>20000</v>
      </c>
      <c r="E302" s="33">
        <f t="shared" si="10"/>
        <v>20000</v>
      </c>
      <c r="F302" s="5"/>
      <c r="G302" s="5">
        <v>20000</v>
      </c>
      <c r="H302" s="5"/>
      <c r="I302" s="5"/>
    </row>
    <row r="303" spans="1:9" s="15" customFormat="1" ht="25.5">
      <c r="A303" s="16"/>
      <c r="B303" s="29"/>
      <c r="C303" s="32" t="s">
        <v>405</v>
      </c>
      <c r="D303" s="5">
        <v>10000</v>
      </c>
      <c r="E303" s="33">
        <f t="shared" si="10"/>
        <v>10000</v>
      </c>
      <c r="F303" s="5"/>
      <c r="G303" s="5">
        <v>10000</v>
      </c>
      <c r="H303" s="5"/>
      <c r="I303" s="5"/>
    </row>
    <row r="304" spans="1:9" s="15" customFormat="1" ht="12.75">
      <c r="A304" s="16"/>
      <c r="B304" s="29"/>
      <c r="C304" s="32" t="s">
        <v>379</v>
      </c>
      <c r="D304" s="5">
        <v>3000</v>
      </c>
      <c r="E304" s="33">
        <f t="shared" si="10"/>
        <v>3000</v>
      </c>
      <c r="F304" s="5"/>
      <c r="G304" s="5"/>
      <c r="H304" s="5"/>
      <c r="I304" s="5"/>
    </row>
    <row r="305" spans="1:9" s="15" customFormat="1" ht="12.75">
      <c r="A305" s="16"/>
      <c r="B305" s="29">
        <v>85153</v>
      </c>
      <c r="C305" s="31" t="s">
        <v>143</v>
      </c>
      <c r="D305" s="12">
        <f>SUM(D306:D306)</f>
        <v>61000</v>
      </c>
      <c r="E305" s="34">
        <f t="shared" si="10"/>
        <v>61000</v>
      </c>
      <c r="F305" s="12">
        <f>SUM(F306:F306)</f>
        <v>0</v>
      </c>
      <c r="G305" s="12">
        <f>SUM(G306:G306)</f>
        <v>61000</v>
      </c>
      <c r="H305" s="12">
        <f>SUM(H306:H306)</f>
        <v>0</v>
      </c>
      <c r="I305" s="12">
        <f>SUM(I306:I306)</f>
        <v>0</v>
      </c>
    </row>
    <row r="306" spans="1:9" s="8" customFormat="1" ht="12.75">
      <c r="A306" s="7"/>
      <c r="B306" s="27"/>
      <c r="C306" s="32" t="s">
        <v>297</v>
      </c>
      <c r="D306" s="5">
        <v>61000</v>
      </c>
      <c r="E306" s="33">
        <f t="shared" si="10"/>
        <v>61000</v>
      </c>
      <c r="F306" s="5"/>
      <c r="G306" s="5">
        <v>61000</v>
      </c>
      <c r="H306" s="5"/>
      <c r="I306" s="5"/>
    </row>
    <row r="307" spans="1:9" s="15" customFormat="1" ht="12.75">
      <c r="A307" s="16"/>
      <c r="B307" s="29">
        <v>85154</v>
      </c>
      <c r="C307" s="31" t="s">
        <v>56</v>
      </c>
      <c r="D307" s="12">
        <f>SUM(D308:D308)</f>
        <v>2023700</v>
      </c>
      <c r="E307" s="34">
        <f t="shared" si="10"/>
        <v>2023700</v>
      </c>
      <c r="F307" s="12">
        <f>SUM(F308:F308)</f>
        <v>36000</v>
      </c>
      <c r="G307" s="12">
        <f>SUM(G308:G308)</f>
        <v>1500000</v>
      </c>
      <c r="H307" s="12">
        <f>SUM(H308:H308)</f>
        <v>0</v>
      </c>
      <c r="I307" s="12">
        <f>SUM(I308:I308)</f>
        <v>0</v>
      </c>
    </row>
    <row r="308" spans="1:9" s="8" customFormat="1" ht="38.25">
      <c r="A308" s="7"/>
      <c r="B308" s="27"/>
      <c r="C308" s="32" t="s">
        <v>237</v>
      </c>
      <c r="D308" s="5">
        <v>2023700</v>
      </c>
      <c r="E308" s="33">
        <f t="shared" si="10"/>
        <v>2023700</v>
      </c>
      <c r="F308" s="5">
        <v>36000</v>
      </c>
      <c r="G308" s="5">
        <v>1500000</v>
      </c>
      <c r="H308" s="5"/>
      <c r="I308" s="5"/>
    </row>
    <row r="309" spans="1:9" s="8" customFormat="1" ht="38.25">
      <c r="A309" s="7"/>
      <c r="B309" s="29">
        <v>85156</v>
      </c>
      <c r="C309" s="31" t="s">
        <v>57</v>
      </c>
      <c r="D309" s="12">
        <f>D310+D311</f>
        <v>3065000</v>
      </c>
      <c r="E309" s="34">
        <f t="shared" si="10"/>
        <v>3065000</v>
      </c>
      <c r="F309" s="12">
        <f>F310+F311</f>
        <v>3065000</v>
      </c>
      <c r="G309" s="12">
        <f>G310+G311</f>
        <v>0</v>
      </c>
      <c r="H309" s="12">
        <f>H310+H311</f>
        <v>0</v>
      </c>
      <c r="I309" s="12">
        <f>I310+I311</f>
        <v>0</v>
      </c>
    </row>
    <row r="310" spans="1:9" s="8" customFormat="1" ht="51">
      <c r="A310" s="7"/>
      <c r="B310" s="27"/>
      <c r="C310" s="40" t="s">
        <v>174</v>
      </c>
      <c r="D310" s="5">
        <v>12000</v>
      </c>
      <c r="E310" s="33">
        <f t="shared" si="10"/>
        <v>12000</v>
      </c>
      <c r="F310" s="5">
        <v>12000</v>
      </c>
      <c r="G310" s="5"/>
      <c r="H310" s="5"/>
      <c r="I310" s="5"/>
    </row>
    <row r="311" spans="1:9" s="8" customFormat="1" ht="51">
      <c r="A311" s="7"/>
      <c r="B311" s="27"/>
      <c r="C311" s="40" t="s">
        <v>175</v>
      </c>
      <c r="D311" s="5">
        <v>3053000</v>
      </c>
      <c r="E311" s="33">
        <f t="shared" si="10"/>
        <v>3053000</v>
      </c>
      <c r="F311" s="5">
        <v>3053000</v>
      </c>
      <c r="G311" s="5"/>
      <c r="H311" s="5"/>
      <c r="I311" s="5"/>
    </row>
    <row r="312" spans="1:9" s="8" customFormat="1" ht="12.75">
      <c r="A312" s="7"/>
      <c r="B312" s="29">
        <v>85195</v>
      </c>
      <c r="C312" s="31" t="s">
        <v>306</v>
      </c>
      <c r="D312" s="12">
        <f>SUM(D313:D315)</f>
        <v>102000</v>
      </c>
      <c r="E312" s="34">
        <f t="shared" si="10"/>
        <v>102000</v>
      </c>
      <c r="F312" s="12">
        <f>SUM(F313:F315)</f>
        <v>0</v>
      </c>
      <c r="G312" s="12">
        <f>SUM(G313:G315)</f>
        <v>60000</v>
      </c>
      <c r="H312" s="12">
        <f>SUM(H313:H315)</f>
        <v>0</v>
      </c>
      <c r="I312" s="12">
        <f>SUM(I313:I315)</f>
        <v>0</v>
      </c>
    </row>
    <row r="313" spans="1:9" s="8" customFormat="1" ht="38.25">
      <c r="A313" s="7"/>
      <c r="B313" s="27"/>
      <c r="C313" s="40" t="s">
        <v>380</v>
      </c>
      <c r="D313" s="5">
        <v>60000</v>
      </c>
      <c r="E313" s="33">
        <f t="shared" si="10"/>
        <v>60000</v>
      </c>
      <c r="F313" s="5"/>
      <c r="G313" s="5">
        <v>60000</v>
      </c>
      <c r="H313" s="5"/>
      <c r="I313" s="5"/>
    </row>
    <row r="314" spans="1:9" s="8" customFormat="1" ht="38.25">
      <c r="A314" s="7"/>
      <c r="B314" s="27"/>
      <c r="C314" s="40" t="s">
        <v>381</v>
      </c>
      <c r="D314" s="5">
        <v>12000</v>
      </c>
      <c r="E314" s="33">
        <f t="shared" si="10"/>
        <v>12000</v>
      </c>
      <c r="F314" s="5"/>
      <c r="G314" s="5"/>
      <c r="H314" s="5"/>
      <c r="I314" s="5"/>
    </row>
    <row r="315" spans="1:9" s="8" customFormat="1" ht="38.25">
      <c r="A315" s="7"/>
      <c r="B315" s="27"/>
      <c r="C315" s="32" t="s">
        <v>382</v>
      </c>
      <c r="D315" s="5">
        <v>30000</v>
      </c>
      <c r="E315" s="33">
        <f t="shared" si="10"/>
        <v>30000</v>
      </c>
      <c r="F315" s="5"/>
      <c r="G315" s="5"/>
      <c r="H315" s="5"/>
      <c r="I315" s="5"/>
    </row>
    <row r="316" spans="1:9" s="15" customFormat="1" ht="20.25" customHeight="1">
      <c r="A316" s="9">
        <v>852</v>
      </c>
      <c r="B316" s="25"/>
      <c r="C316" s="10" t="s">
        <v>4</v>
      </c>
      <c r="D316" s="10">
        <f>D317+D323+D329+D333+D335+D337+D339+D343+D345+D347+D353+D356+D358+D361+D363</f>
        <v>55723000</v>
      </c>
      <c r="E316" s="44">
        <f t="shared" si="10"/>
        <v>54691000</v>
      </c>
      <c r="F316" s="10">
        <f>F317+F323+F329+F333+F335+F337+F339+F343+F345+F347+F353+F356+F358+F361+F363</f>
        <v>11240900</v>
      </c>
      <c r="G316" s="10">
        <f>G317+G323+G329+G333+G335+G337+G339+G343+G345+G347+G353+G356+G358+G361+G363</f>
        <v>3403284</v>
      </c>
      <c r="H316" s="10">
        <f>H317+H323+H329+H333+H335+H337+H339+H343+H345+H347+H353+H356+H358+H361+H363</f>
        <v>70000</v>
      </c>
      <c r="I316" s="10">
        <f>I317+I323+I329+I333+I335+I337+I339+I343+I345+I347+I353+I356+I358+I361+I363</f>
        <v>1032000</v>
      </c>
    </row>
    <row r="317" spans="1:9" s="15" customFormat="1" ht="12.75">
      <c r="A317" s="16"/>
      <c r="B317" s="29">
        <v>85201</v>
      </c>
      <c r="C317" s="31" t="s">
        <v>58</v>
      </c>
      <c r="D317" s="12">
        <f>SUM(D318:D322)</f>
        <v>4637000</v>
      </c>
      <c r="E317" s="34">
        <f t="shared" si="10"/>
        <v>4637000</v>
      </c>
      <c r="F317" s="12">
        <f>SUM(F318:F322)</f>
        <v>2534200</v>
      </c>
      <c r="G317" s="12">
        <f>SUM(G318:G322)</f>
        <v>1188000</v>
      </c>
      <c r="H317" s="12">
        <f>SUM(H318:H322)</f>
        <v>70000</v>
      </c>
      <c r="I317" s="12">
        <f>SUM(I318:I322)</f>
        <v>0</v>
      </c>
    </row>
    <row r="318" spans="1:9" s="8" customFormat="1" ht="12.75">
      <c r="A318" s="7"/>
      <c r="B318" s="27"/>
      <c r="C318" s="36" t="s">
        <v>241</v>
      </c>
      <c r="D318" s="5">
        <v>1095600</v>
      </c>
      <c r="E318" s="33">
        <f t="shared" si="10"/>
        <v>1095600</v>
      </c>
      <c r="F318" s="5">
        <v>854500</v>
      </c>
      <c r="G318" s="5"/>
      <c r="H318" s="5"/>
      <c r="I318" s="5"/>
    </row>
    <row r="319" spans="1:9" s="8" customFormat="1" ht="12.75">
      <c r="A319" s="7"/>
      <c r="B319" s="27"/>
      <c r="C319" s="36" t="s">
        <v>242</v>
      </c>
      <c r="D319" s="5">
        <v>2144700</v>
      </c>
      <c r="E319" s="33">
        <f t="shared" si="10"/>
        <v>2144700</v>
      </c>
      <c r="F319" s="5">
        <v>1679700</v>
      </c>
      <c r="G319" s="5"/>
      <c r="H319" s="5"/>
      <c r="I319" s="5"/>
    </row>
    <row r="320" spans="1:9" s="8" customFormat="1" ht="12.75">
      <c r="A320" s="7"/>
      <c r="B320" s="27"/>
      <c r="C320" s="32" t="s">
        <v>451</v>
      </c>
      <c r="D320" s="5">
        <v>70000</v>
      </c>
      <c r="E320" s="33">
        <f t="shared" si="10"/>
        <v>70000</v>
      </c>
      <c r="F320" s="5"/>
      <c r="G320" s="5"/>
      <c r="H320" s="5">
        <v>70000</v>
      </c>
      <c r="I320" s="5"/>
    </row>
    <row r="321" spans="1:9" s="8" customFormat="1" ht="38.25">
      <c r="A321" s="7"/>
      <c r="B321" s="27"/>
      <c r="C321" s="32" t="s">
        <v>150</v>
      </c>
      <c r="D321" s="5">
        <v>138700</v>
      </c>
      <c r="E321" s="33">
        <f t="shared" si="10"/>
        <v>138700</v>
      </c>
      <c r="F321" s="5"/>
      <c r="G321" s="5"/>
      <c r="H321" s="5"/>
      <c r="I321" s="5"/>
    </row>
    <row r="322" spans="1:9" s="8" customFormat="1" ht="38.25">
      <c r="A322" s="7"/>
      <c r="B322" s="27"/>
      <c r="C322" s="32" t="s">
        <v>144</v>
      </c>
      <c r="D322" s="5">
        <v>1188000</v>
      </c>
      <c r="E322" s="33">
        <f t="shared" si="10"/>
        <v>1188000</v>
      </c>
      <c r="F322" s="5"/>
      <c r="G322" s="5">
        <v>1188000</v>
      </c>
      <c r="H322" s="5"/>
      <c r="I322" s="5"/>
    </row>
    <row r="323" spans="1:9" s="15" customFormat="1" ht="12.75">
      <c r="A323" s="16"/>
      <c r="B323" s="29">
        <v>85202</v>
      </c>
      <c r="C323" s="31" t="s">
        <v>59</v>
      </c>
      <c r="D323" s="12">
        <f>SUM(D324:D328)</f>
        <v>4735700</v>
      </c>
      <c r="E323" s="34">
        <f t="shared" si="10"/>
        <v>4403700</v>
      </c>
      <c r="F323" s="12">
        <f>SUM(F324:F328)</f>
        <v>2642800</v>
      </c>
      <c r="G323" s="12">
        <f>SUM(G324:G328)</f>
        <v>408200</v>
      </c>
      <c r="H323" s="12">
        <f>SUM(H324:H328)</f>
        <v>0</v>
      </c>
      <c r="I323" s="12">
        <f>SUM(I324:I328)</f>
        <v>332000</v>
      </c>
    </row>
    <row r="324" spans="1:9" s="8" customFormat="1" ht="12.75">
      <c r="A324" s="16"/>
      <c r="B324" s="29"/>
      <c r="C324" s="36" t="s">
        <v>383</v>
      </c>
      <c r="D324" s="5">
        <v>1032700</v>
      </c>
      <c r="E324" s="33">
        <f t="shared" si="10"/>
        <v>1032700</v>
      </c>
      <c r="F324" s="5">
        <v>745800</v>
      </c>
      <c r="G324" s="5"/>
      <c r="H324" s="5"/>
      <c r="I324" s="5"/>
    </row>
    <row r="325" spans="1:9" s="8" customFormat="1" ht="25.5">
      <c r="A325" s="7"/>
      <c r="B325" s="27"/>
      <c r="C325" s="36" t="s">
        <v>243</v>
      </c>
      <c r="D325" s="5">
        <v>1300000</v>
      </c>
      <c r="E325" s="33">
        <f t="shared" si="10"/>
        <v>1300000</v>
      </c>
      <c r="F325" s="5">
        <v>267000</v>
      </c>
      <c r="G325" s="5"/>
      <c r="H325" s="5"/>
      <c r="I325" s="5"/>
    </row>
    <row r="326" spans="1:9" s="8" customFormat="1" ht="38.25">
      <c r="A326" s="7"/>
      <c r="B326" s="27"/>
      <c r="C326" s="41" t="s">
        <v>393</v>
      </c>
      <c r="D326" s="5">
        <v>1662800</v>
      </c>
      <c r="E326" s="33">
        <f t="shared" si="10"/>
        <v>1662800</v>
      </c>
      <c r="F326" s="5">
        <v>1630000</v>
      </c>
      <c r="G326" s="5"/>
      <c r="H326" s="5"/>
      <c r="I326" s="5"/>
    </row>
    <row r="327" spans="1:9" s="8" customFormat="1" ht="38.25">
      <c r="A327" s="7"/>
      <c r="B327" s="27"/>
      <c r="C327" s="40" t="s">
        <v>433</v>
      </c>
      <c r="D327" s="5">
        <v>332000</v>
      </c>
      <c r="E327" s="33">
        <f t="shared" si="10"/>
        <v>0</v>
      </c>
      <c r="F327" s="5"/>
      <c r="G327" s="5"/>
      <c r="H327" s="5"/>
      <c r="I327" s="5">
        <v>332000</v>
      </c>
    </row>
    <row r="328" spans="1:9" s="8" customFormat="1" ht="38.25">
      <c r="A328" s="7"/>
      <c r="B328" s="27"/>
      <c r="C328" s="41" t="s">
        <v>394</v>
      </c>
      <c r="D328" s="5">
        <v>408200</v>
      </c>
      <c r="E328" s="33">
        <f t="shared" si="10"/>
        <v>408200</v>
      </c>
      <c r="F328" s="5"/>
      <c r="G328" s="5">
        <v>408200</v>
      </c>
      <c r="H328" s="5"/>
      <c r="I328" s="5"/>
    </row>
    <row r="329" spans="1:9" s="15" customFormat="1" ht="12.75">
      <c r="A329" s="16"/>
      <c r="B329" s="29">
        <v>85203</v>
      </c>
      <c r="C329" s="31" t="s">
        <v>60</v>
      </c>
      <c r="D329" s="12">
        <f>SUM(D330:D332)</f>
        <v>541000</v>
      </c>
      <c r="E329" s="34">
        <f t="shared" si="10"/>
        <v>541000</v>
      </c>
      <c r="F329" s="12">
        <f>SUM(F330:F332)</f>
        <v>248700</v>
      </c>
      <c r="G329" s="12">
        <f>SUM(G330:G332)</f>
        <v>224784</v>
      </c>
      <c r="H329" s="12">
        <f>SUM(H330:H332)</f>
        <v>0</v>
      </c>
      <c r="I329" s="12">
        <f>SUM(I330:I332)</f>
        <v>0</v>
      </c>
    </row>
    <row r="330" spans="1:9" s="8" customFormat="1" ht="25.5">
      <c r="A330" s="7"/>
      <c r="B330" s="27"/>
      <c r="C330" s="36" t="s">
        <v>244</v>
      </c>
      <c r="D330" s="5">
        <v>24000</v>
      </c>
      <c r="E330" s="33">
        <f t="shared" si="10"/>
        <v>24000</v>
      </c>
      <c r="F330" s="5"/>
      <c r="G330" s="5"/>
      <c r="H330" s="5"/>
      <c r="I330" s="5"/>
    </row>
    <row r="331" spans="1:9" s="8" customFormat="1" ht="63.75">
      <c r="A331" s="7"/>
      <c r="B331" s="27"/>
      <c r="C331" s="36" t="s">
        <v>395</v>
      </c>
      <c r="D331" s="5">
        <v>292216</v>
      </c>
      <c r="E331" s="33">
        <f t="shared" si="10"/>
        <v>292216</v>
      </c>
      <c r="F331" s="5">
        <v>248700</v>
      </c>
      <c r="G331" s="5"/>
      <c r="H331" s="5"/>
      <c r="I331" s="5"/>
    </row>
    <row r="332" spans="1:9" s="8" customFormat="1" ht="63.75">
      <c r="A332" s="7"/>
      <c r="B332" s="27"/>
      <c r="C332" s="36" t="s">
        <v>396</v>
      </c>
      <c r="D332" s="5">
        <v>224784</v>
      </c>
      <c r="E332" s="33">
        <f t="shared" si="10"/>
        <v>224784</v>
      </c>
      <c r="F332" s="5"/>
      <c r="G332" s="5">
        <v>224784</v>
      </c>
      <c r="H332" s="5"/>
      <c r="I332" s="5"/>
    </row>
    <row r="333" spans="1:9" s="8" customFormat="1" ht="12.75">
      <c r="A333" s="7"/>
      <c r="B333" s="29">
        <v>85204</v>
      </c>
      <c r="C333" s="58" t="s">
        <v>61</v>
      </c>
      <c r="D333" s="12">
        <f>D334</f>
        <v>2700000</v>
      </c>
      <c r="E333" s="34">
        <f t="shared" si="10"/>
        <v>2700000</v>
      </c>
      <c r="F333" s="12">
        <f>F334</f>
        <v>80000</v>
      </c>
      <c r="G333" s="12">
        <f>G334</f>
        <v>261900</v>
      </c>
      <c r="H333" s="12">
        <f>H334</f>
        <v>0</v>
      </c>
      <c r="I333" s="12">
        <f>I334</f>
        <v>0</v>
      </c>
    </row>
    <row r="334" spans="1:9" s="8" customFormat="1" ht="12.75">
      <c r="A334" s="7"/>
      <c r="B334" s="27"/>
      <c r="C334" s="40" t="s">
        <v>297</v>
      </c>
      <c r="D334" s="5">
        <v>2700000</v>
      </c>
      <c r="E334" s="33">
        <f t="shared" si="10"/>
        <v>2700000</v>
      </c>
      <c r="F334" s="5">
        <v>80000</v>
      </c>
      <c r="G334" s="5">
        <v>261900</v>
      </c>
      <c r="H334" s="5"/>
      <c r="I334" s="5"/>
    </row>
    <row r="335" spans="1:9" s="8" customFormat="1" ht="38.25">
      <c r="A335" s="7"/>
      <c r="B335" s="29">
        <v>85212</v>
      </c>
      <c r="C335" s="58" t="s">
        <v>109</v>
      </c>
      <c r="D335" s="12">
        <f>SUM(D336:D336)</f>
        <v>24418000</v>
      </c>
      <c r="E335" s="34">
        <f t="shared" si="10"/>
        <v>24418000</v>
      </c>
      <c r="F335" s="12">
        <f>SUM(F336:F336)</f>
        <v>862000</v>
      </c>
      <c r="G335" s="12">
        <f>SUM(G336:G336)</f>
        <v>0</v>
      </c>
      <c r="H335" s="12">
        <f>SUM(H336:H336)</f>
        <v>0</v>
      </c>
      <c r="I335" s="12">
        <f>SUM(I336:I336)</f>
        <v>0</v>
      </c>
    </row>
    <row r="336" spans="1:9" s="8" customFormat="1" ht="51">
      <c r="A336" s="7"/>
      <c r="B336" s="27"/>
      <c r="C336" s="40" t="s">
        <v>176</v>
      </c>
      <c r="D336" s="5">
        <v>24418000</v>
      </c>
      <c r="E336" s="33">
        <f t="shared" si="10"/>
        <v>24418000</v>
      </c>
      <c r="F336" s="5">
        <v>862000</v>
      </c>
      <c r="G336" s="5"/>
      <c r="H336" s="5"/>
      <c r="I336" s="5"/>
    </row>
    <row r="337" spans="1:9" s="15" customFormat="1" ht="38.25">
      <c r="A337" s="16"/>
      <c r="B337" s="29">
        <v>85213</v>
      </c>
      <c r="C337" s="31" t="s">
        <v>126</v>
      </c>
      <c r="D337" s="12">
        <f>D338</f>
        <v>219000</v>
      </c>
      <c r="E337" s="34">
        <f t="shared" si="10"/>
        <v>219000</v>
      </c>
      <c r="F337" s="12">
        <f>F338</f>
        <v>219000</v>
      </c>
      <c r="G337" s="12">
        <f>G338</f>
        <v>0</v>
      </c>
      <c r="H337" s="12">
        <f>H338</f>
        <v>0</v>
      </c>
      <c r="I337" s="12">
        <f>I338</f>
        <v>0</v>
      </c>
    </row>
    <row r="338" spans="1:9" s="8" customFormat="1" ht="51">
      <c r="A338" s="16"/>
      <c r="B338" s="29"/>
      <c r="C338" s="40" t="s">
        <v>170</v>
      </c>
      <c r="D338" s="5">
        <v>219000</v>
      </c>
      <c r="E338" s="33">
        <f t="shared" si="10"/>
        <v>219000</v>
      </c>
      <c r="F338" s="5">
        <v>219000</v>
      </c>
      <c r="G338" s="5"/>
      <c r="H338" s="5"/>
      <c r="I338" s="5"/>
    </row>
    <row r="339" spans="1:9" s="15" customFormat="1" ht="25.5">
      <c r="A339" s="16"/>
      <c r="B339" s="29">
        <v>85214</v>
      </c>
      <c r="C339" s="31" t="s">
        <v>218</v>
      </c>
      <c r="D339" s="12">
        <f>SUM(D340:D342)</f>
        <v>6121000</v>
      </c>
      <c r="E339" s="34">
        <f t="shared" si="10"/>
        <v>6121000</v>
      </c>
      <c r="F339" s="12">
        <f>SUM(F340:F342)</f>
        <v>11400</v>
      </c>
      <c r="G339" s="12">
        <f>SUM(G340:G342)</f>
        <v>328500</v>
      </c>
      <c r="H339" s="12">
        <f>SUM(H340:H342)</f>
        <v>0</v>
      </c>
      <c r="I339" s="12">
        <f>SUM(I340:I342)</f>
        <v>0</v>
      </c>
    </row>
    <row r="340" spans="1:9" s="8" customFormat="1" ht="12.75">
      <c r="A340" s="16"/>
      <c r="B340" s="29"/>
      <c r="C340" s="32" t="s">
        <v>297</v>
      </c>
      <c r="D340" s="5">
        <v>3750000</v>
      </c>
      <c r="E340" s="33">
        <f t="shared" si="10"/>
        <v>3750000</v>
      </c>
      <c r="F340" s="5">
        <v>11400</v>
      </c>
      <c r="G340" s="5">
        <v>328500</v>
      </c>
      <c r="H340" s="5"/>
      <c r="I340" s="5"/>
    </row>
    <row r="341" spans="1:9" s="8" customFormat="1" ht="51">
      <c r="A341" s="16"/>
      <c r="B341" s="29"/>
      <c r="C341" s="40" t="s">
        <v>170</v>
      </c>
      <c r="D341" s="5">
        <v>1183000</v>
      </c>
      <c r="E341" s="33">
        <f t="shared" si="10"/>
        <v>1183000</v>
      </c>
      <c r="F341" s="5"/>
      <c r="G341" s="5"/>
      <c r="H341" s="5"/>
      <c r="I341" s="5"/>
    </row>
    <row r="342" spans="1:9" s="8" customFormat="1" ht="25.5">
      <c r="A342" s="16"/>
      <c r="B342" s="29"/>
      <c r="C342" s="40" t="s">
        <v>171</v>
      </c>
      <c r="D342" s="5">
        <v>1188000</v>
      </c>
      <c r="E342" s="33">
        <f aca="true" t="shared" si="11" ref="E342:E399">D342-I342</f>
        <v>1188000</v>
      </c>
      <c r="F342" s="5"/>
      <c r="G342" s="5"/>
      <c r="H342" s="5"/>
      <c r="I342" s="5"/>
    </row>
    <row r="343" spans="1:9" s="15" customFormat="1" ht="12.75">
      <c r="A343" s="16"/>
      <c r="B343" s="29">
        <v>85215</v>
      </c>
      <c r="C343" s="31" t="s">
        <v>63</v>
      </c>
      <c r="D343" s="12">
        <f>D344</f>
        <v>4505200</v>
      </c>
      <c r="E343" s="34">
        <f t="shared" si="11"/>
        <v>4505200</v>
      </c>
      <c r="F343" s="12">
        <f>F344</f>
        <v>0</v>
      </c>
      <c r="G343" s="12">
        <f>G344</f>
        <v>0</v>
      </c>
      <c r="H343" s="12">
        <f>H344</f>
        <v>0</v>
      </c>
      <c r="I343" s="12">
        <f>I344</f>
        <v>0</v>
      </c>
    </row>
    <row r="344" spans="1:9" s="8" customFormat="1" ht="12.75">
      <c r="A344" s="16"/>
      <c r="B344" s="29"/>
      <c r="C344" s="32" t="s">
        <v>297</v>
      </c>
      <c r="D344" s="5">
        <v>4505200</v>
      </c>
      <c r="E344" s="33">
        <f t="shared" si="11"/>
        <v>4505200</v>
      </c>
      <c r="F344" s="5"/>
      <c r="G344" s="5"/>
      <c r="H344" s="5"/>
      <c r="I344" s="5"/>
    </row>
    <row r="345" spans="1:9" s="8" customFormat="1" ht="12.75">
      <c r="A345" s="16"/>
      <c r="B345" s="29">
        <v>85218</v>
      </c>
      <c r="C345" s="58" t="s">
        <v>64</v>
      </c>
      <c r="D345" s="12">
        <f>D346</f>
        <v>86800</v>
      </c>
      <c r="E345" s="34">
        <f t="shared" si="11"/>
        <v>86800</v>
      </c>
      <c r="F345" s="12">
        <f>F346</f>
        <v>79800</v>
      </c>
      <c r="G345" s="12">
        <f>G346</f>
        <v>0</v>
      </c>
      <c r="H345" s="12">
        <f>H346</f>
        <v>0</v>
      </c>
      <c r="I345" s="12">
        <f>I346</f>
        <v>0</v>
      </c>
    </row>
    <row r="346" spans="1:9" s="8" customFormat="1" ht="14.25" customHeight="1">
      <c r="A346" s="16"/>
      <c r="B346" s="29"/>
      <c r="C346" s="40" t="s">
        <v>297</v>
      </c>
      <c r="D346" s="5">
        <v>86800</v>
      </c>
      <c r="E346" s="33">
        <f t="shared" si="11"/>
        <v>86800</v>
      </c>
      <c r="F346" s="5">
        <v>79800</v>
      </c>
      <c r="G346" s="5"/>
      <c r="H346" s="5"/>
      <c r="I346" s="5"/>
    </row>
    <row r="347" spans="1:9" s="15" customFormat="1" ht="12.75">
      <c r="A347" s="16"/>
      <c r="B347" s="29">
        <v>85219</v>
      </c>
      <c r="C347" s="31" t="s">
        <v>65</v>
      </c>
      <c r="D347" s="12">
        <f>SUM(D348:D351)</f>
        <v>5175000</v>
      </c>
      <c r="E347" s="34">
        <f t="shared" si="11"/>
        <v>4475000</v>
      </c>
      <c r="F347" s="12">
        <f>SUM(F348:F351)</f>
        <v>3716500</v>
      </c>
      <c r="G347" s="12">
        <f>SUM(G348:G351)</f>
        <v>0</v>
      </c>
      <c r="H347" s="12">
        <f>SUM(H348:H351)</f>
        <v>0</v>
      </c>
      <c r="I347" s="12">
        <f>SUM(I348:I351)</f>
        <v>700000</v>
      </c>
    </row>
    <row r="348" spans="1:9" s="8" customFormat="1" ht="25.5">
      <c r="A348" s="16"/>
      <c r="B348" s="29"/>
      <c r="C348" s="36" t="s">
        <v>407</v>
      </c>
      <c r="D348" s="5">
        <v>2624200</v>
      </c>
      <c r="E348" s="33">
        <f t="shared" si="11"/>
        <v>2624200</v>
      </c>
      <c r="F348" s="5">
        <v>2114200</v>
      </c>
      <c r="G348" s="5"/>
      <c r="H348" s="5"/>
      <c r="I348" s="5"/>
    </row>
    <row r="349" spans="1:9" s="8" customFormat="1" ht="25.5">
      <c r="A349" s="16"/>
      <c r="B349" s="29"/>
      <c r="C349" s="40" t="s">
        <v>171</v>
      </c>
      <c r="D349" s="5">
        <v>1116000</v>
      </c>
      <c r="E349" s="33">
        <f t="shared" si="11"/>
        <v>1116000</v>
      </c>
      <c r="F349" s="5">
        <v>1116000</v>
      </c>
      <c r="G349" s="5"/>
      <c r="H349" s="5"/>
      <c r="I349" s="5"/>
    </row>
    <row r="350" spans="1:9" s="8" customFormat="1" ht="38.25">
      <c r="A350" s="16"/>
      <c r="B350" s="29"/>
      <c r="C350" s="40" t="s">
        <v>434</v>
      </c>
      <c r="D350" s="5">
        <v>700000</v>
      </c>
      <c r="E350" s="33">
        <f t="shared" si="11"/>
        <v>0</v>
      </c>
      <c r="F350" s="5"/>
      <c r="G350" s="5"/>
      <c r="H350" s="5"/>
      <c r="I350" s="5">
        <v>700000</v>
      </c>
    </row>
    <row r="351" spans="1:9" s="8" customFormat="1" ht="38.25">
      <c r="A351" s="16"/>
      <c r="B351" s="29"/>
      <c r="C351" s="36" t="s">
        <v>212</v>
      </c>
      <c r="D351" s="5">
        <v>734800</v>
      </c>
      <c r="E351" s="33">
        <f t="shared" si="11"/>
        <v>734800</v>
      </c>
      <c r="F351" s="5">
        <v>486300</v>
      </c>
      <c r="G351" s="5"/>
      <c r="H351" s="5"/>
      <c r="I351" s="5"/>
    </row>
    <row r="352" spans="1:9" s="8" customFormat="1" ht="25.5">
      <c r="A352" s="16"/>
      <c r="B352" s="29"/>
      <c r="C352" s="32" t="s">
        <v>294</v>
      </c>
      <c r="D352" s="5">
        <v>246700</v>
      </c>
      <c r="E352" s="33">
        <f t="shared" si="11"/>
        <v>246700</v>
      </c>
      <c r="F352" s="5"/>
      <c r="G352" s="5"/>
      <c r="H352" s="5"/>
      <c r="I352" s="5"/>
    </row>
    <row r="353" spans="1:9" s="15" customFormat="1" ht="38.25">
      <c r="A353" s="16"/>
      <c r="B353" s="29">
        <v>85220</v>
      </c>
      <c r="C353" s="31" t="s">
        <v>66</v>
      </c>
      <c r="D353" s="12">
        <f>SUM(D354:D354)</f>
        <v>423500</v>
      </c>
      <c r="E353" s="34">
        <f t="shared" si="11"/>
        <v>423500</v>
      </c>
      <c r="F353" s="12">
        <f>SUM(F354:F354)</f>
        <v>370300</v>
      </c>
      <c r="G353" s="12">
        <f>SUM(G354:G354)</f>
        <v>0</v>
      </c>
      <c r="H353" s="12">
        <f>SUM(H354:H354)</f>
        <v>0</v>
      </c>
      <c r="I353" s="12">
        <f>SUM(I354:I354)</f>
        <v>0</v>
      </c>
    </row>
    <row r="354" spans="1:9" s="8" customFormat="1" ht="12.75">
      <c r="A354" s="7"/>
      <c r="B354" s="27"/>
      <c r="C354" s="32" t="s">
        <v>455</v>
      </c>
      <c r="D354" s="5">
        <v>423500</v>
      </c>
      <c r="E354" s="33">
        <f t="shared" si="11"/>
        <v>423500</v>
      </c>
      <c r="F354" s="5">
        <v>370300</v>
      </c>
      <c r="G354" s="5"/>
      <c r="H354" s="5"/>
      <c r="I354" s="5"/>
    </row>
    <row r="355" spans="1:9" s="8" customFormat="1" ht="25.5">
      <c r="A355" s="7"/>
      <c r="B355" s="27"/>
      <c r="C355" s="32" t="s">
        <v>294</v>
      </c>
      <c r="D355" s="5">
        <v>229600</v>
      </c>
      <c r="E355" s="33">
        <f t="shared" si="11"/>
        <v>229600</v>
      </c>
      <c r="F355" s="5">
        <v>195900</v>
      </c>
      <c r="G355" s="5"/>
      <c r="H355" s="5"/>
      <c r="I355" s="5"/>
    </row>
    <row r="356" spans="1:9" s="15" customFormat="1" ht="12.75">
      <c r="A356" s="16"/>
      <c r="B356" s="29">
        <v>85226</v>
      </c>
      <c r="C356" s="31" t="s">
        <v>68</v>
      </c>
      <c r="D356" s="12">
        <f>D357</f>
        <v>300600</v>
      </c>
      <c r="E356" s="34">
        <f t="shared" si="11"/>
        <v>300600</v>
      </c>
      <c r="F356" s="12">
        <f>F357</f>
        <v>241600</v>
      </c>
      <c r="G356" s="12">
        <f>G357</f>
        <v>0</v>
      </c>
      <c r="H356" s="12">
        <f>H357</f>
        <v>0</v>
      </c>
      <c r="I356" s="12">
        <f>I357</f>
        <v>0</v>
      </c>
    </row>
    <row r="357" spans="1:9" s="8" customFormat="1" ht="25.5">
      <c r="A357" s="7"/>
      <c r="B357" s="27"/>
      <c r="C357" s="36" t="s">
        <v>249</v>
      </c>
      <c r="D357" s="5">
        <v>300600</v>
      </c>
      <c r="E357" s="33">
        <f t="shared" si="11"/>
        <v>300600</v>
      </c>
      <c r="F357" s="5">
        <v>241600</v>
      </c>
      <c r="G357" s="5"/>
      <c r="H357" s="5"/>
      <c r="I357" s="5"/>
    </row>
    <row r="358" spans="1:9" s="15" customFormat="1" ht="25.5">
      <c r="A358" s="16"/>
      <c r="B358" s="29">
        <v>85228</v>
      </c>
      <c r="C358" s="31" t="s">
        <v>217</v>
      </c>
      <c r="D358" s="12">
        <f>D359+D360</f>
        <v>991900</v>
      </c>
      <c r="E358" s="34">
        <f t="shared" si="11"/>
        <v>991900</v>
      </c>
      <c r="F358" s="12">
        <f>F359+F360</f>
        <v>0</v>
      </c>
      <c r="G358" s="12">
        <f>G359+G360</f>
        <v>991900</v>
      </c>
      <c r="H358" s="12">
        <f>H359+H360</f>
        <v>0</v>
      </c>
      <c r="I358" s="12">
        <f>I359+I360</f>
        <v>0</v>
      </c>
    </row>
    <row r="359" spans="1:9" s="8" customFormat="1" ht="12" customHeight="1">
      <c r="A359" s="16"/>
      <c r="B359" s="29"/>
      <c r="C359" s="32" t="s">
        <v>297</v>
      </c>
      <c r="D359" s="5">
        <v>902900</v>
      </c>
      <c r="E359" s="33">
        <f t="shared" si="11"/>
        <v>902900</v>
      </c>
      <c r="F359" s="5"/>
      <c r="G359" s="5">
        <v>902900</v>
      </c>
      <c r="H359" s="5"/>
      <c r="I359" s="5"/>
    </row>
    <row r="360" spans="1:9" s="8" customFormat="1" ht="51">
      <c r="A360" s="16"/>
      <c r="B360" s="29"/>
      <c r="C360" s="40" t="s">
        <v>173</v>
      </c>
      <c r="D360" s="5">
        <v>89000</v>
      </c>
      <c r="E360" s="33">
        <f t="shared" si="11"/>
        <v>89000</v>
      </c>
      <c r="F360" s="5"/>
      <c r="G360" s="5">
        <v>89000</v>
      </c>
      <c r="H360" s="5"/>
      <c r="I360" s="5"/>
    </row>
    <row r="361" spans="1:9" s="15" customFormat="1" ht="12.75">
      <c r="A361" s="16"/>
      <c r="B361" s="29">
        <v>85233</v>
      </c>
      <c r="C361" s="31" t="s">
        <v>240</v>
      </c>
      <c r="D361" s="12">
        <f>D362</f>
        <v>12300</v>
      </c>
      <c r="E361" s="34">
        <f t="shared" si="11"/>
        <v>12300</v>
      </c>
      <c r="F361" s="12">
        <f>F362</f>
        <v>0</v>
      </c>
      <c r="G361" s="12">
        <f>G362</f>
        <v>0</v>
      </c>
      <c r="H361" s="12">
        <f>H362</f>
        <v>0</v>
      </c>
      <c r="I361" s="12">
        <f>I362</f>
        <v>0</v>
      </c>
    </row>
    <row r="362" spans="1:9" s="8" customFormat="1" ht="12.75">
      <c r="A362" s="7"/>
      <c r="B362" s="27"/>
      <c r="C362" s="40" t="s">
        <v>297</v>
      </c>
      <c r="D362" s="5">
        <v>12300</v>
      </c>
      <c r="E362" s="33">
        <f t="shared" si="11"/>
        <v>12300</v>
      </c>
      <c r="F362" s="5"/>
      <c r="G362" s="5"/>
      <c r="H362" s="5"/>
      <c r="I362" s="5"/>
    </row>
    <row r="363" spans="1:9" s="15" customFormat="1" ht="12.75">
      <c r="A363" s="16"/>
      <c r="B363" s="29">
        <v>85295</v>
      </c>
      <c r="C363" s="31" t="s">
        <v>70</v>
      </c>
      <c r="D363" s="12">
        <f>SUM(D364:D369)</f>
        <v>856000</v>
      </c>
      <c r="E363" s="34">
        <f t="shared" si="11"/>
        <v>856000</v>
      </c>
      <c r="F363" s="12">
        <f>SUM(F364:F369)</f>
        <v>234600</v>
      </c>
      <c r="G363" s="12">
        <f>SUM(G364:G369)</f>
        <v>0</v>
      </c>
      <c r="H363" s="12">
        <f>SUM(H364:H369)</f>
        <v>0</v>
      </c>
      <c r="I363" s="12">
        <f>SUM(I364:I369)</f>
        <v>0</v>
      </c>
    </row>
    <row r="364" spans="1:9" s="8" customFormat="1" ht="12.75">
      <c r="A364" s="7"/>
      <c r="B364" s="27"/>
      <c r="C364" s="32" t="s">
        <v>291</v>
      </c>
      <c r="D364" s="5">
        <v>476800</v>
      </c>
      <c r="E364" s="33">
        <f t="shared" si="11"/>
        <v>476800</v>
      </c>
      <c r="F364" s="5">
        <v>195600</v>
      </c>
      <c r="G364" s="5"/>
      <c r="H364" s="5"/>
      <c r="I364" s="5"/>
    </row>
    <row r="365" spans="1:9" s="8" customFormat="1" ht="12.75">
      <c r="A365" s="7"/>
      <c r="B365" s="27"/>
      <c r="C365" s="32" t="s">
        <v>71</v>
      </c>
      <c r="D365" s="5">
        <v>39400</v>
      </c>
      <c r="E365" s="33">
        <f t="shared" si="11"/>
        <v>39400</v>
      </c>
      <c r="F365" s="5">
        <v>36000</v>
      </c>
      <c r="G365" s="5"/>
      <c r="H365" s="5"/>
      <c r="I365" s="5"/>
    </row>
    <row r="366" spans="1:9" s="8" customFormat="1" ht="12.75">
      <c r="A366" s="7"/>
      <c r="B366" s="27"/>
      <c r="C366" s="32" t="s">
        <v>201</v>
      </c>
      <c r="D366" s="5">
        <v>3000</v>
      </c>
      <c r="E366" s="33">
        <f t="shared" si="11"/>
        <v>3000</v>
      </c>
      <c r="F366" s="5">
        <v>3000</v>
      </c>
      <c r="G366" s="5"/>
      <c r="H366" s="5"/>
      <c r="I366" s="5"/>
    </row>
    <row r="367" spans="1:9" s="8" customFormat="1" ht="25.5">
      <c r="A367" s="7"/>
      <c r="B367" s="27"/>
      <c r="C367" s="32" t="s">
        <v>290</v>
      </c>
      <c r="D367" s="5">
        <v>14800</v>
      </c>
      <c r="E367" s="33">
        <f t="shared" si="11"/>
        <v>14800</v>
      </c>
      <c r="F367" s="5"/>
      <c r="G367" s="5"/>
      <c r="H367" s="5"/>
      <c r="I367" s="5"/>
    </row>
    <row r="368" spans="1:9" s="8" customFormat="1" ht="25.5">
      <c r="A368" s="7"/>
      <c r="B368" s="27"/>
      <c r="C368" s="32" t="s">
        <v>392</v>
      </c>
      <c r="D368" s="5">
        <v>15000</v>
      </c>
      <c r="E368" s="33">
        <f>D368-I368</f>
        <v>15000</v>
      </c>
      <c r="F368" s="5"/>
      <c r="G368" s="5"/>
      <c r="H368" s="5"/>
      <c r="I368" s="5"/>
    </row>
    <row r="369" spans="1:9" s="8" customFormat="1" ht="25.5">
      <c r="A369" s="7"/>
      <c r="B369" s="27"/>
      <c r="C369" s="40" t="s">
        <v>171</v>
      </c>
      <c r="D369" s="5">
        <v>307000</v>
      </c>
      <c r="E369" s="33">
        <f t="shared" si="11"/>
        <v>307000</v>
      </c>
      <c r="F369" s="5"/>
      <c r="G369" s="5"/>
      <c r="H369" s="5"/>
      <c r="I369" s="5"/>
    </row>
    <row r="370" spans="1:9" s="15" customFormat="1" ht="25.5">
      <c r="A370" s="9">
        <v>853</v>
      </c>
      <c r="B370" s="25"/>
      <c r="C370" s="10" t="s">
        <v>5</v>
      </c>
      <c r="D370" s="10">
        <f>D371+D376+D379+D381+D384</f>
        <v>5385400</v>
      </c>
      <c r="E370" s="44">
        <f t="shared" si="11"/>
        <v>5385400</v>
      </c>
      <c r="F370" s="10">
        <f>F371+F376+F379+F381+F384</f>
        <v>4262670</v>
      </c>
      <c r="G370" s="10">
        <f>G371+G376+G379+G381+G384</f>
        <v>212000</v>
      </c>
      <c r="H370" s="10">
        <f>H371+H376+H379+H381+H384</f>
        <v>30000</v>
      </c>
      <c r="I370" s="10">
        <f>I371+I376+I379+I381+I384</f>
        <v>0</v>
      </c>
    </row>
    <row r="371" spans="1:9" s="15" customFormat="1" ht="12.75">
      <c r="A371" s="16"/>
      <c r="B371" s="29">
        <v>85305</v>
      </c>
      <c r="C371" s="31" t="s">
        <v>62</v>
      </c>
      <c r="D371" s="12">
        <f>SUM(D372:D375)</f>
        <v>2560000</v>
      </c>
      <c r="E371" s="34">
        <f t="shared" si="11"/>
        <v>2560000</v>
      </c>
      <c r="F371" s="12">
        <f>SUM(F372:F375)</f>
        <v>1990300</v>
      </c>
      <c r="G371" s="12">
        <f>SUM(G372:G375)</f>
        <v>0</v>
      </c>
      <c r="H371" s="12">
        <f>SUM(H372:H375)</f>
        <v>0</v>
      </c>
      <c r="I371" s="12">
        <f>SUM(I372:I375)</f>
        <v>0</v>
      </c>
    </row>
    <row r="372" spans="1:9" s="15" customFormat="1" ht="12.75">
      <c r="A372" s="16"/>
      <c r="B372" s="29"/>
      <c r="C372" s="36" t="s">
        <v>245</v>
      </c>
      <c r="D372" s="5">
        <v>383400</v>
      </c>
      <c r="E372" s="33">
        <f t="shared" si="11"/>
        <v>383400</v>
      </c>
      <c r="F372" s="5">
        <v>299400</v>
      </c>
      <c r="G372" s="5"/>
      <c r="H372" s="5"/>
      <c r="I372" s="5"/>
    </row>
    <row r="373" spans="1:9" s="15" customFormat="1" ht="12.75">
      <c r="A373" s="16"/>
      <c r="B373" s="29"/>
      <c r="C373" s="36" t="s">
        <v>246</v>
      </c>
      <c r="D373" s="5">
        <v>945500</v>
      </c>
      <c r="E373" s="33">
        <f t="shared" si="11"/>
        <v>945500</v>
      </c>
      <c r="F373" s="5">
        <v>783800</v>
      </c>
      <c r="G373" s="5"/>
      <c r="H373" s="5"/>
      <c r="I373" s="5"/>
    </row>
    <row r="374" spans="1:9" s="15" customFormat="1" ht="12.75">
      <c r="A374" s="16"/>
      <c r="B374" s="29"/>
      <c r="C374" s="36" t="s">
        <v>247</v>
      </c>
      <c r="D374" s="5">
        <v>567300</v>
      </c>
      <c r="E374" s="33">
        <f t="shared" si="11"/>
        <v>567300</v>
      </c>
      <c r="F374" s="5">
        <v>422300</v>
      </c>
      <c r="G374" s="5"/>
      <c r="H374" s="5"/>
      <c r="I374" s="5"/>
    </row>
    <row r="375" spans="1:9" s="15" customFormat="1" ht="25.5">
      <c r="A375" s="16"/>
      <c r="B375" s="29"/>
      <c r="C375" s="36" t="s">
        <v>248</v>
      </c>
      <c r="D375" s="5">
        <v>663800</v>
      </c>
      <c r="E375" s="33">
        <f t="shared" si="11"/>
        <v>663800</v>
      </c>
      <c r="F375" s="5">
        <v>484800</v>
      </c>
      <c r="G375" s="5"/>
      <c r="H375" s="5"/>
      <c r="I375" s="5"/>
    </row>
    <row r="376" spans="1:9" s="8" customFormat="1" ht="25.5">
      <c r="A376" s="7"/>
      <c r="B376" s="29">
        <v>85321</v>
      </c>
      <c r="C376" s="31" t="s">
        <v>105</v>
      </c>
      <c r="D376" s="12">
        <f>D377+D378</f>
        <v>245000</v>
      </c>
      <c r="E376" s="34">
        <f t="shared" si="11"/>
        <v>245000</v>
      </c>
      <c r="F376" s="12">
        <f>F377+F378</f>
        <v>217470</v>
      </c>
      <c r="G376" s="12">
        <f>G377+G378</f>
        <v>0</v>
      </c>
      <c r="H376" s="12">
        <f>H377+H378</f>
        <v>0</v>
      </c>
      <c r="I376" s="12">
        <f>I377+I378</f>
        <v>0</v>
      </c>
    </row>
    <row r="377" spans="1:9" s="8" customFormat="1" ht="12.75">
      <c r="A377" s="7"/>
      <c r="B377" s="27"/>
      <c r="C377" s="32" t="s">
        <v>250</v>
      </c>
      <c r="D377" s="5">
        <v>65000</v>
      </c>
      <c r="E377" s="33">
        <f t="shared" si="11"/>
        <v>65000</v>
      </c>
      <c r="F377" s="5">
        <v>40100</v>
      </c>
      <c r="G377" s="5"/>
      <c r="H377" s="5"/>
      <c r="I377" s="5"/>
    </row>
    <row r="378" spans="1:9" s="8" customFormat="1" ht="38.25">
      <c r="A378" s="7"/>
      <c r="B378" s="27"/>
      <c r="C378" s="40" t="s">
        <v>172</v>
      </c>
      <c r="D378" s="5">
        <v>180000</v>
      </c>
      <c r="E378" s="33">
        <f t="shared" si="11"/>
        <v>180000</v>
      </c>
      <c r="F378" s="5">
        <v>177370</v>
      </c>
      <c r="G378" s="5"/>
      <c r="H378" s="5"/>
      <c r="I378" s="5"/>
    </row>
    <row r="379" spans="1:9" s="15" customFormat="1" ht="12.75">
      <c r="A379" s="16"/>
      <c r="B379" s="29">
        <v>85322</v>
      </c>
      <c r="C379" s="31" t="s">
        <v>67</v>
      </c>
      <c r="D379" s="12">
        <f>D380</f>
        <v>41400</v>
      </c>
      <c r="E379" s="34">
        <f t="shared" si="11"/>
        <v>41400</v>
      </c>
      <c r="F379" s="12">
        <f>F380</f>
        <v>33900</v>
      </c>
      <c r="G379" s="12">
        <f>G380</f>
        <v>0</v>
      </c>
      <c r="H379" s="12">
        <f>H380</f>
        <v>0</v>
      </c>
      <c r="I379" s="12">
        <f>I380</f>
        <v>0</v>
      </c>
    </row>
    <row r="380" spans="1:9" s="8" customFormat="1" ht="12.75">
      <c r="A380" s="7"/>
      <c r="B380" s="27"/>
      <c r="C380" s="32" t="s">
        <v>297</v>
      </c>
      <c r="D380" s="5">
        <v>41400</v>
      </c>
      <c r="E380" s="33">
        <f t="shared" si="11"/>
        <v>41400</v>
      </c>
      <c r="F380" s="5">
        <v>33900</v>
      </c>
      <c r="G380" s="5"/>
      <c r="H380" s="5"/>
      <c r="I380" s="5"/>
    </row>
    <row r="381" spans="1:9" s="15" customFormat="1" ht="12.75">
      <c r="A381" s="16"/>
      <c r="B381" s="29">
        <v>85333</v>
      </c>
      <c r="C381" s="31" t="s">
        <v>69</v>
      </c>
      <c r="D381" s="12">
        <f>SUM(D382:D383)</f>
        <v>2327000</v>
      </c>
      <c r="E381" s="34">
        <f t="shared" si="11"/>
        <v>2327000</v>
      </c>
      <c r="F381" s="34">
        <f>SUM(F382:F383)</f>
        <v>2021000</v>
      </c>
      <c r="G381" s="34">
        <f>SUM(G382:G383)</f>
        <v>0</v>
      </c>
      <c r="H381" s="34">
        <f>SUM(H382:H383)</f>
        <v>30000</v>
      </c>
      <c r="I381" s="34">
        <f>SUM(I382:I383)</f>
        <v>0</v>
      </c>
    </row>
    <row r="382" spans="1:9" s="8" customFormat="1" ht="12.75">
      <c r="A382" s="16"/>
      <c r="B382" s="29"/>
      <c r="C382" s="41" t="s">
        <v>292</v>
      </c>
      <c r="D382" s="5">
        <v>2297000</v>
      </c>
      <c r="E382" s="33">
        <f t="shared" si="11"/>
        <v>2297000</v>
      </c>
      <c r="F382" s="5">
        <v>2021000</v>
      </c>
      <c r="G382" s="5"/>
      <c r="H382" s="5"/>
      <c r="I382" s="5"/>
    </row>
    <row r="383" spans="1:9" s="8" customFormat="1" ht="12.75">
      <c r="A383" s="16"/>
      <c r="B383" s="29"/>
      <c r="C383" s="32" t="s">
        <v>452</v>
      </c>
      <c r="D383" s="5">
        <v>30000</v>
      </c>
      <c r="E383" s="33">
        <f t="shared" si="11"/>
        <v>30000</v>
      </c>
      <c r="F383" s="5"/>
      <c r="G383" s="5"/>
      <c r="H383" s="5">
        <v>30000</v>
      </c>
      <c r="I383" s="5"/>
    </row>
    <row r="384" spans="1:9" s="15" customFormat="1" ht="12.75">
      <c r="A384" s="16"/>
      <c r="B384" s="29">
        <v>85395</v>
      </c>
      <c r="C384" s="31" t="s">
        <v>306</v>
      </c>
      <c r="D384" s="12">
        <f>D385</f>
        <v>212000</v>
      </c>
      <c r="E384" s="34">
        <f t="shared" si="11"/>
        <v>212000</v>
      </c>
      <c r="F384" s="12">
        <f>F385</f>
        <v>0</v>
      </c>
      <c r="G384" s="12">
        <f>G385</f>
        <v>212000</v>
      </c>
      <c r="H384" s="12">
        <f>H385</f>
        <v>0</v>
      </c>
      <c r="I384" s="12">
        <f>I385</f>
        <v>0</v>
      </c>
    </row>
    <row r="385" spans="1:9" s="8" customFormat="1" ht="25.5">
      <c r="A385" s="7"/>
      <c r="B385" s="27"/>
      <c r="C385" s="60" t="s">
        <v>384</v>
      </c>
      <c r="D385" s="5">
        <f>SUM(D386:D391)</f>
        <v>212000</v>
      </c>
      <c r="E385" s="33">
        <f t="shared" si="11"/>
        <v>212000</v>
      </c>
      <c r="F385" s="33">
        <f>SUM(F386:F391)</f>
        <v>0</v>
      </c>
      <c r="G385" s="33">
        <f>SUM(G386:G391)</f>
        <v>212000</v>
      </c>
      <c r="H385" s="33">
        <f>SUM(H386:H391)</f>
        <v>0</v>
      </c>
      <c r="I385" s="33">
        <f>SUM(I386:I391)</f>
        <v>0</v>
      </c>
    </row>
    <row r="386" spans="1:9" s="8" customFormat="1" ht="12.75">
      <c r="A386" s="7"/>
      <c r="B386" s="27"/>
      <c r="C386" s="32" t="s">
        <v>385</v>
      </c>
      <c r="D386" s="5">
        <v>15000</v>
      </c>
      <c r="E386" s="33">
        <f t="shared" si="11"/>
        <v>15000</v>
      </c>
      <c r="F386" s="5"/>
      <c r="G386" s="33">
        <v>15000</v>
      </c>
      <c r="H386" s="5"/>
      <c r="I386" s="5"/>
    </row>
    <row r="387" spans="1:9" s="8" customFormat="1" ht="38.25">
      <c r="A387" s="7"/>
      <c r="B387" s="27"/>
      <c r="C387" s="32" t="s">
        <v>386</v>
      </c>
      <c r="D387" s="5">
        <v>70000</v>
      </c>
      <c r="E387" s="33">
        <f t="shared" si="11"/>
        <v>70000</v>
      </c>
      <c r="F387" s="5"/>
      <c r="G387" s="33">
        <v>70000</v>
      </c>
      <c r="H387" s="5"/>
      <c r="I387" s="5"/>
    </row>
    <row r="388" spans="1:9" s="8" customFormat="1" ht="12.75">
      <c r="A388" s="7"/>
      <c r="B388" s="27"/>
      <c r="C388" s="32" t="s">
        <v>387</v>
      </c>
      <c r="D388" s="5">
        <v>20000</v>
      </c>
      <c r="E388" s="33">
        <f t="shared" si="11"/>
        <v>20000</v>
      </c>
      <c r="F388" s="5"/>
      <c r="G388" s="33">
        <v>20000</v>
      </c>
      <c r="H388" s="5"/>
      <c r="I388" s="5"/>
    </row>
    <row r="389" spans="1:9" s="8" customFormat="1" ht="12.75">
      <c r="A389" s="7"/>
      <c r="B389" s="27"/>
      <c r="C389" s="32" t="s">
        <v>388</v>
      </c>
      <c r="D389" s="5">
        <v>25000</v>
      </c>
      <c r="E389" s="33">
        <f t="shared" si="11"/>
        <v>25000</v>
      </c>
      <c r="F389" s="5"/>
      <c r="G389" s="33">
        <v>25000</v>
      </c>
      <c r="H389" s="5"/>
      <c r="I389" s="5"/>
    </row>
    <row r="390" spans="1:9" s="8" customFormat="1" ht="25.5">
      <c r="A390" s="7"/>
      <c r="B390" s="27"/>
      <c r="C390" s="32" t="s">
        <v>389</v>
      </c>
      <c r="D390" s="5">
        <v>70000</v>
      </c>
      <c r="E390" s="33">
        <f t="shared" si="11"/>
        <v>70000</v>
      </c>
      <c r="F390" s="5"/>
      <c r="G390" s="33">
        <v>70000</v>
      </c>
      <c r="H390" s="5"/>
      <c r="I390" s="5"/>
    </row>
    <row r="391" spans="1:9" s="8" customFormat="1" ht="25.5">
      <c r="A391" s="7"/>
      <c r="B391" s="27"/>
      <c r="C391" s="32" t="s">
        <v>390</v>
      </c>
      <c r="D391" s="5">
        <v>12000</v>
      </c>
      <c r="E391" s="33">
        <f t="shared" si="11"/>
        <v>12000</v>
      </c>
      <c r="F391" s="5"/>
      <c r="G391" s="33">
        <v>12000</v>
      </c>
      <c r="H391" s="5"/>
      <c r="I391" s="5"/>
    </row>
    <row r="392" spans="1:9" s="15" customFormat="1" ht="21.75" customHeight="1">
      <c r="A392" s="9">
        <v>854</v>
      </c>
      <c r="B392" s="30"/>
      <c r="C392" s="10" t="s">
        <v>285</v>
      </c>
      <c r="D392" s="10">
        <f>D393+D412+D414+D421+D425+D427+D430+D432+D434</f>
        <v>12861196</v>
      </c>
      <c r="E392" s="44">
        <f t="shared" si="11"/>
        <v>12761196</v>
      </c>
      <c r="F392" s="10">
        <f>F393+F412+F414+F421+F425+F427+F430+F432+F434</f>
        <v>9068300</v>
      </c>
      <c r="G392" s="10">
        <f>G393+G412+G414+G421+G425+G427+G430+G432+G434</f>
        <v>628800</v>
      </c>
      <c r="H392" s="10">
        <f>H393+H412+H414+H421+H425+H427+H430+H432+H434</f>
        <v>0</v>
      </c>
      <c r="I392" s="10">
        <f>I393+I412+I414+I421+I425+I427+I430+I432+I434</f>
        <v>100000</v>
      </c>
    </row>
    <row r="393" spans="1:9" s="15" customFormat="1" ht="12.75">
      <c r="A393" s="16"/>
      <c r="B393" s="29">
        <v>85401</v>
      </c>
      <c r="C393" s="31" t="s">
        <v>72</v>
      </c>
      <c r="D393" s="12">
        <f>SUM(D394:D411)</f>
        <v>2881600</v>
      </c>
      <c r="E393" s="43">
        <f t="shared" si="11"/>
        <v>2881600</v>
      </c>
      <c r="F393" s="37">
        <f>SUM(F394:F411)</f>
        <v>2493700</v>
      </c>
      <c r="G393" s="34">
        <f>SUM(G394:G411)</f>
        <v>0</v>
      </c>
      <c r="H393" s="12">
        <f>SUM(H394:H411)</f>
        <v>0</v>
      </c>
      <c r="I393" s="12">
        <f>SUM(I394:I411)</f>
        <v>0</v>
      </c>
    </row>
    <row r="394" spans="1:9" s="15" customFormat="1" ht="12.75">
      <c r="A394" s="16"/>
      <c r="B394" s="29"/>
      <c r="C394" s="32" t="s">
        <v>338</v>
      </c>
      <c r="D394" s="5">
        <v>158200</v>
      </c>
      <c r="E394" s="42">
        <f t="shared" si="11"/>
        <v>158200</v>
      </c>
      <c r="F394" s="5">
        <v>137100</v>
      </c>
      <c r="G394" s="33"/>
      <c r="H394" s="5"/>
      <c r="I394" s="5"/>
    </row>
    <row r="395" spans="1:9" s="15" customFormat="1" ht="12.75">
      <c r="A395" s="16"/>
      <c r="B395" s="29"/>
      <c r="C395" s="32" t="s">
        <v>339</v>
      </c>
      <c r="D395" s="5">
        <v>216900</v>
      </c>
      <c r="E395" s="42">
        <f t="shared" si="11"/>
        <v>216900</v>
      </c>
      <c r="F395" s="5">
        <v>192000</v>
      </c>
      <c r="G395" s="33"/>
      <c r="H395" s="5"/>
      <c r="I395" s="5"/>
    </row>
    <row r="396" spans="1:9" s="15" customFormat="1" ht="12.75">
      <c r="A396" s="16"/>
      <c r="B396" s="29"/>
      <c r="C396" s="32" t="s">
        <v>340</v>
      </c>
      <c r="D396" s="5">
        <v>209600</v>
      </c>
      <c r="E396" s="42">
        <f t="shared" si="11"/>
        <v>209600</v>
      </c>
      <c r="F396" s="5">
        <v>176400</v>
      </c>
      <c r="G396" s="33"/>
      <c r="H396" s="5"/>
      <c r="I396" s="5"/>
    </row>
    <row r="397" spans="1:9" s="15" customFormat="1" ht="12.75">
      <c r="A397" s="16"/>
      <c r="B397" s="29"/>
      <c r="C397" s="32" t="s">
        <v>341</v>
      </c>
      <c r="D397" s="5">
        <v>58500</v>
      </c>
      <c r="E397" s="42">
        <f t="shared" si="11"/>
        <v>58500</v>
      </c>
      <c r="F397" s="5">
        <v>48800</v>
      </c>
      <c r="G397" s="33"/>
      <c r="H397" s="5"/>
      <c r="I397" s="5"/>
    </row>
    <row r="398" spans="1:9" s="15" customFormat="1" ht="12.75">
      <c r="A398" s="16"/>
      <c r="B398" s="29"/>
      <c r="C398" s="32" t="s">
        <v>342</v>
      </c>
      <c r="D398" s="5">
        <v>136000</v>
      </c>
      <c r="E398" s="42">
        <f t="shared" si="11"/>
        <v>136000</v>
      </c>
      <c r="F398" s="5">
        <v>119900</v>
      </c>
      <c r="G398" s="33"/>
      <c r="H398" s="5"/>
      <c r="I398" s="5"/>
    </row>
    <row r="399" spans="1:9" s="15" customFormat="1" ht="12.75">
      <c r="A399" s="16"/>
      <c r="B399" s="29"/>
      <c r="C399" s="32" t="s">
        <v>343</v>
      </c>
      <c r="D399" s="5">
        <v>74000</v>
      </c>
      <c r="E399" s="42">
        <f t="shared" si="11"/>
        <v>74000</v>
      </c>
      <c r="F399" s="5">
        <v>58900</v>
      </c>
      <c r="G399" s="33"/>
      <c r="H399" s="5"/>
      <c r="I399" s="5"/>
    </row>
    <row r="400" spans="1:9" s="15" customFormat="1" ht="12.75">
      <c r="A400" s="16"/>
      <c r="B400" s="29"/>
      <c r="C400" s="32" t="s">
        <v>344</v>
      </c>
      <c r="D400" s="5">
        <v>53800</v>
      </c>
      <c r="E400" s="42">
        <f aca="true" t="shared" si="12" ref="E400:E465">D400-I400</f>
        <v>53800</v>
      </c>
      <c r="F400" s="5">
        <v>47500</v>
      </c>
      <c r="G400" s="33"/>
      <c r="H400" s="5"/>
      <c r="I400" s="5"/>
    </row>
    <row r="401" spans="1:9" s="15" customFormat="1" ht="12.75">
      <c r="A401" s="16"/>
      <c r="B401" s="29"/>
      <c r="C401" s="32" t="s">
        <v>345</v>
      </c>
      <c r="D401" s="5">
        <v>193100</v>
      </c>
      <c r="E401" s="42">
        <f t="shared" si="12"/>
        <v>193100</v>
      </c>
      <c r="F401" s="5">
        <v>169200</v>
      </c>
      <c r="G401" s="33"/>
      <c r="H401" s="5"/>
      <c r="I401" s="5"/>
    </row>
    <row r="402" spans="1:9" s="15" customFormat="1" ht="12.75">
      <c r="A402" s="16"/>
      <c r="B402" s="29"/>
      <c r="C402" s="32" t="s">
        <v>346</v>
      </c>
      <c r="D402" s="5">
        <v>115500</v>
      </c>
      <c r="E402" s="42">
        <f t="shared" si="12"/>
        <v>115500</v>
      </c>
      <c r="F402" s="5">
        <v>108300</v>
      </c>
      <c r="G402" s="33"/>
      <c r="H402" s="5"/>
      <c r="I402" s="5"/>
    </row>
    <row r="403" spans="1:9" s="15" customFormat="1" ht="12.75">
      <c r="A403" s="16"/>
      <c r="B403" s="29"/>
      <c r="C403" s="32" t="s">
        <v>347</v>
      </c>
      <c r="D403" s="5">
        <v>251400</v>
      </c>
      <c r="E403" s="42">
        <f t="shared" si="12"/>
        <v>251400</v>
      </c>
      <c r="F403" s="5">
        <v>214600</v>
      </c>
      <c r="G403" s="33"/>
      <c r="H403" s="5"/>
      <c r="I403" s="5"/>
    </row>
    <row r="404" spans="1:9" s="15" customFormat="1" ht="12.75">
      <c r="A404" s="16"/>
      <c r="B404" s="29"/>
      <c r="C404" s="32" t="s">
        <v>348</v>
      </c>
      <c r="D404" s="5">
        <v>172400</v>
      </c>
      <c r="E404" s="42">
        <f t="shared" si="12"/>
        <v>172400</v>
      </c>
      <c r="F404" s="5">
        <v>145200</v>
      </c>
      <c r="G404" s="33"/>
      <c r="H404" s="5"/>
      <c r="I404" s="5"/>
    </row>
    <row r="405" spans="1:9" s="15" customFormat="1" ht="12.75">
      <c r="A405" s="16"/>
      <c r="B405" s="29"/>
      <c r="C405" s="32" t="s">
        <v>349</v>
      </c>
      <c r="D405" s="5">
        <v>158800</v>
      </c>
      <c r="E405" s="42">
        <f t="shared" si="12"/>
        <v>158800</v>
      </c>
      <c r="F405" s="5">
        <v>139500</v>
      </c>
      <c r="G405" s="33"/>
      <c r="H405" s="5"/>
      <c r="I405" s="5"/>
    </row>
    <row r="406" spans="1:9" s="15" customFormat="1" ht="12.75">
      <c r="A406" s="16"/>
      <c r="B406" s="29"/>
      <c r="C406" s="32" t="s">
        <v>350</v>
      </c>
      <c r="D406" s="5">
        <v>213400</v>
      </c>
      <c r="E406" s="42">
        <f t="shared" si="12"/>
        <v>213400</v>
      </c>
      <c r="F406" s="5">
        <v>188700</v>
      </c>
      <c r="G406" s="33"/>
      <c r="H406" s="5"/>
      <c r="I406" s="5"/>
    </row>
    <row r="407" spans="1:9" s="15" customFormat="1" ht="12.75">
      <c r="A407" s="16"/>
      <c r="B407" s="29"/>
      <c r="C407" s="32" t="s">
        <v>351</v>
      </c>
      <c r="D407" s="5">
        <v>189100</v>
      </c>
      <c r="E407" s="42">
        <f t="shared" si="12"/>
        <v>189100</v>
      </c>
      <c r="F407" s="5">
        <v>173400</v>
      </c>
      <c r="G407" s="33"/>
      <c r="H407" s="5"/>
      <c r="I407" s="5"/>
    </row>
    <row r="408" spans="1:9" s="15" customFormat="1" ht="12.75">
      <c r="A408" s="16"/>
      <c r="B408" s="29"/>
      <c r="C408" s="32" t="s">
        <v>353</v>
      </c>
      <c r="D408" s="5">
        <v>50300</v>
      </c>
      <c r="E408" s="42">
        <f t="shared" si="12"/>
        <v>50300</v>
      </c>
      <c r="F408" s="5">
        <v>44400</v>
      </c>
      <c r="G408" s="33"/>
      <c r="H408" s="5"/>
      <c r="I408" s="5"/>
    </row>
    <row r="409" spans="1:9" s="15" customFormat="1" ht="25.5">
      <c r="A409" s="16"/>
      <c r="B409" s="29"/>
      <c r="C409" s="32" t="s">
        <v>145</v>
      </c>
      <c r="D409" s="5">
        <v>47300</v>
      </c>
      <c r="E409" s="42">
        <f t="shared" si="12"/>
        <v>47300</v>
      </c>
      <c r="F409" s="5">
        <v>39800</v>
      </c>
      <c r="G409" s="33"/>
      <c r="H409" s="5"/>
      <c r="I409" s="5"/>
    </row>
    <row r="410" spans="1:9" s="15" customFormat="1" ht="12.75">
      <c r="A410" s="16"/>
      <c r="B410" s="29"/>
      <c r="C410" s="32" t="s">
        <v>354</v>
      </c>
      <c r="D410" s="5">
        <v>163800</v>
      </c>
      <c r="E410" s="42">
        <f t="shared" si="12"/>
        <v>163800</v>
      </c>
      <c r="F410" s="5">
        <v>142100</v>
      </c>
      <c r="G410" s="33"/>
      <c r="H410" s="5"/>
      <c r="I410" s="5"/>
    </row>
    <row r="411" spans="1:9" s="15" customFormat="1" ht="25.5">
      <c r="A411" s="16"/>
      <c r="B411" s="29"/>
      <c r="C411" s="32" t="s">
        <v>356</v>
      </c>
      <c r="D411" s="5">
        <v>419500</v>
      </c>
      <c r="E411" s="42">
        <f t="shared" si="12"/>
        <v>419500</v>
      </c>
      <c r="F411" s="5">
        <v>347900</v>
      </c>
      <c r="G411" s="33"/>
      <c r="H411" s="5"/>
      <c r="I411" s="5"/>
    </row>
    <row r="412" spans="1:9" s="15" customFormat="1" ht="25.5">
      <c r="A412" s="7"/>
      <c r="B412" s="29">
        <v>85406</v>
      </c>
      <c r="C412" s="31" t="s">
        <v>136</v>
      </c>
      <c r="D412" s="12">
        <f>D413</f>
        <v>2152900</v>
      </c>
      <c r="E412" s="43">
        <f t="shared" si="12"/>
        <v>2152900</v>
      </c>
      <c r="F412" s="12">
        <f>F413</f>
        <v>1988300</v>
      </c>
      <c r="G412" s="34">
        <f>G413</f>
        <v>0</v>
      </c>
      <c r="H412" s="12">
        <f>H413</f>
        <v>0</v>
      </c>
      <c r="I412" s="12">
        <f>I413</f>
        <v>0</v>
      </c>
    </row>
    <row r="413" spans="1:9" s="15" customFormat="1" ht="25.5">
      <c r="A413" s="7"/>
      <c r="B413" s="27"/>
      <c r="C413" s="32" t="s">
        <v>146</v>
      </c>
      <c r="D413" s="5">
        <v>2152900</v>
      </c>
      <c r="E413" s="42">
        <f t="shared" si="12"/>
        <v>2152900</v>
      </c>
      <c r="F413" s="5">
        <v>1988300</v>
      </c>
      <c r="G413" s="33"/>
      <c r="H413" s="5"/>
      <c r="I413" s="5"/>
    </row>
    <row r="414" spans="1:9" s="15" customFormat="1" ht="12.75">
      <c r="A414" s="16"/>
      <c r="B414" s="29">
        <v>85407</v>
      </c>
      <c r="C414" s="31" t="s">
        <v>88</v>
      </c>
      <c r="D414" s="12">
        <f>SUM(D415:D420)</f>
        <v>4262200</v>
      </c>
      <c r="E414" s="43">
        <f t="shared" si="12"/>
        <v>4162200</v>
      </c>
      <c r="F414" s="12">
        <f>SUM(F415:F420)</f>
        <v>3302200</v>
      </c>
      <c r="G414" s="34">
        <f>SUM(G415:G420)</f>
        <v>158600</v>
      </c>
      <c r="H414" s="12">
        <f>SUM(H415:H420)</f>
        <v>0</v>
      </c>
      <c r="I414" s="12">
        <f>SUM(I415:I420)</f>
        <v>100000</v>
      </c>
    </row>
    <row r="415" spans="1:9" s="15" customFormat="1" ht="12.75">
      <c r="A415" s="16"/>
      <c r="B415" s="29"/>
      <c r="C415" s="32" t="s">
        <v>89</v>
      </c>
      <c r="D415" s="5">
        <v>830000</v>
      </c>
      <c r="E415" s="42">
        <f t="shared" si="12"/>
        <v>830000</v>
      </c>
      <c r="F415" s="5">
        <v>710200</v>
      </c>
      <c r="G415" s="33"/>
      <c r="H415" s="5"/>
      <c r="I415" s="5"/>
    </row>
    <row r="416" spans="1:9" s="15" customFormat="1" ht="12.75">
      <c r="A416" s="7"/>
      <c r="B416" s="27"/>
      <c r="C416" s="32" t="s">
        <v>90</v>
      </c>
      <c r="D416" s="3">
        <v>2974000</v>
      </c>
      <c r="E416" s="42">
        <f t="shared" si="12"/>
        <v>2974000</v>
      </c>
      <c r="F416" s="5">
        <v>2492800</v>
      </c>
      <c r="G416" s="22"/>
      <c r="H416" s="3"/>
      <c r="I416" s="3"/>
    </row>
    <row r="417" spans="1:9" s="15" customFormat="1" ht="25.5">
      <c r="A417" s="7"/>
      <c r="B417" s="27"/>
      <c r="C417" s="32" t="s">
        <v>91</v>
      </c>
      <c r="D417" s="3">
        <v>199600</v>
      </c>
      <c r="E417" s="42">
        <f t="shared" si="12"/>
        <v>199600</v>
      </c>
      <c r="F417" s="5">
        <v>99200</v>
      </c>
      <c r="G417" s="22"/>
      <c r="H417" s="3"/>
      <c r="I417" s="3"/>
    </row>
    <row r="418" spans="1:9" s="15" customFormat="1" ht="38.25">
      <c r="A418" s="7"/>
      <c r="B418" s="27"/>
      <c r="C418" s="32" t="s">
        <v>435</v>
      </c>
      <c r="D418" s="3">
        <v>40000</v>
      </c>
      <c r="E418" s="42">
        <f t="shared" si="12"/>
        <v>0</v>
      </c>
      <c r="F418" s="5"/>
      <c r="G418" s="22"/>
      <c r="H418" s="3"/>
      <c r="I418" s="3">
        <v>40000</v>
      </c>
    </row>
    <row r="419" spans="1:9" s="15" customFormat="1" ht="25.5">
      <c r="A419" s="7"/>
      <c r="B419" s="27"/>
      <c r="C419" s="32" t="s">
        <v>436</v>
      </c>
      <c r="D419" s="3">
        <v>60000</v>
      </c>
      <c r="E419" s="42">
        <f t="shared" si="12"/>
        <v>0</v>
      </c>
      <c r="F419" s="5"/>
      <c r="G419" s="22"/>
      <c r="H419" s="3"/>
      <c r="I419" s="3">
        <v>60000</v>
      </c>
    </row>
    <row r="420" spans="1:9" s="15" customFormat="1" ht="12.75">
      <c r="A420" s="7"/>
      <c r="B420" s="27"/>
      <c r="C420" s="32" t="s">
        <v>92</v>
      </c>
      <c r="D420" s="3">
        <v>158600</v>
      </c>
      <c r="E420" s="42">
        <f t="shared" si="12"/>
        <v>158600</v>
      </c>
      <c r="F420" s="5"/>
      <c r="G420" s="22">
        <v>158600</v>
      </c>
      <c r="H420" s="3"/>
      <c r="I420" s="3"/>
    </row>
    <row r="421" spans="1:9" s="15" customFormat="1" ht="12.75">
      <c r="A421" s="7"/>
      <c r="B421" s="29">
        <v>85410</v>
      </c>
      <c r="C421" s="31" t="s">
        <v>93</v>
      </c>
      <c r="D421" s="21">
        <f>SUM(D422:D424)</f>
        <v>2059700</v>
      </c>
      <c r="E421" s="43">
        <f t="shared" si="12"/>
        <v>2059700</v>
      </c>
      <c r="F421" s="21">
        <f>SUM(F422:F424)</f>
        <v>1206000</v>
      </c>
      <c r="G421" s="47">
        <f>SUM(G422:G424)</f>
        <v>470200</v>
      </c>
      <c r="H421" s="21">
        <f>SUM(H422:H424)</f>
        <v>0</v>
      </c>
      <c r="I421" s="21">
        <f>SUM(I422:I424)</f>
        <v>0</v>
      </c>
    </row>
    <row r="422" spans="1:9" s="15" customFormat="1" ht="12.75">
      <c r="A422" s="7"/>
      <c r="B422" s="27"/>
      <c r="C422" s="32" t="s">
        <v>94</v>
      </c>
      <c r="D422" s="3">
        <v>1212000</v>
      </c>
      <c r="E422" s="42">
        <f t="shared" si="12"/>
        <v>1212000</v>
      </c>
      <c r="F422" s="5">
        <v>908700</v>
      </c>
      <c r="G422" s="22"/>
      <c r="H422" s="3"/>
      <c r="I422" s="3"/>
    </row>
    <row r="423" spans="1:9" s="15" customFormat="1" ht="12.75">
      <c r="A423" s="7"/>
      <c r="B423" s="27"/>
      <c r="C423" s="32" t="s">
        <v>95</v>
      </c>
      <c r="D423" s="3">
        <v>377500</v>
      </c>
      <c r="E423" s="42">
        <f t="shared" si="12"/>
        <v>377500</v>
      </c>
      <c r="F423" s="5">
        <v>297300</v>
      </c>
      <c r="G423" s="22"/>
      <c r="H423" s="3"/>
      <c r="I423" s="3"/>
    </row>
    <row r="424" spans="1:9" s="15" customFormat="1" ht="12.75">
      <c r="A424" s="7"/>
      <c r="B424" s="27"/>
      <c r="C424" s="32" t="s">
        <v>96</v>
      </c>
      <c r="D424" s="3">
        <v>470200</v>
      </c>
      <c r="E424" s="42">
        <f t="shared" si="12"/>
        <v>470200</v>
      </c>
      <c r="F424" s="5"/>
      <c r="G424" s="22">
        <v>470200</v>
      </c>
      <c r="H424" s="3"/>
      <c r="I424" s="3"/>
    </row>
    <row r="425" spans="1:9" s="15" customFormat="1" ht="38.25">
      <c r="A425" s="7"/>
      <c r="B425" s="29">
        <v>85412</v>
      </c>
      <c r="C425" s="31" t="s">
        <v>263</v>
      </c>
      <c r="D425" s="21">
        <f>SUM(D426:D426)</f>
        <v>152300</v>
      </c>
      <c r="E425" s="43">
        <f t="shared" si="12"/>
        <v>152300</v>
      </c>
      <c r="F425" s="21">
        <f>SUM(F426:F426)</f>
        <v>0</v>
      </c>
      <c r="G425" s="47">
        <f>SUM(G426:G426)</f>
        <v>0</v>
      </c>
      <c r="H425" s="21">
        <f>SUM(H426:H426)</f>
        <v>0</v>
      </c>
      <c r="I425" s="21">
        <f>SUM(I426:I426)</f>
        <v>0</v>
      </c>
    </row>
    <row r="426" spans="1:9" s="15" customFormat="1" ht="12.75">
      <c r="A426" s="7"/>
      <c r="B426" s="27"/>
      <c r="C426" s="32" t="s">
        <v>265</v>
      </c>
      <c r="D426" s="3">
        <v>152300</v>
      </c>
      <c r="E426" s="42">
        <f t="shared" si="12"/>
        <v>152300</v>
      </c>
      <c r="F426" s="3"/>
      <c r="G426" s="22"/>
      <c r="H426" s="3"/>
      <c r="I426" s="3"/>
    </row>
    <row r="427" spans="1:9" s="15" customFormat="1" ht="12.75">
      <c r="A427" s="7"/>
      <c r="B427" s="29">
        <v>85415</v>
      </c>
      <c r="C427" s="31" t="s">
        <v>97</v>
      </c>
      <c r="D427" s="21">
        <f>SUM(D428:D429)</f>
        <v>1102096</v>
      </c>
      <c r="E427" s="43">
        <f t="shared" si="12"/>
        <v>1102096</v>
      </c>
      <c r="F427" s="21">
        <f>SUM(F428:F429)</f>
        <v>0</v>
      </c>
      <c r="G427" s="47">
        <f>SUM(G428:G429)</f>
        <v>0</v>
      </c>
      <c r="H427" s="21">
        <f>SUM(H428:H429)</f>
        <v>0</v>
      </c>
      <c r="I427" s="21">
        <f>SUM(I428:I429)</f>
        <v>0</v>
      </c>
    </row>
    <row r="428" spans="1:9" s="15" customFormat="1" ht="12.75">
      <c r="A428" s="7"/>
      <c r="B428" s="27"/>
      <c r="C428" s="32" t="s">
        <v>391</v>
      </c>
      <c r="D428" s="3">
        <v>490000</v>
      </c>
      <c r="E428" s="42">
        <f t="shared" si="12"/>
        <v>490000</v>
      </c>
      <c r="F428" s="3"/>
      <c r="G428" s="22"/>
      <c r="H428" s="3"/>
      <c r="I428" s="3"/>
    </row>
    <row r="429" spans="1:9" s="15" customFormat="1" ht="38.25">
      <c r="A429" s="7"/>
      <c r="B429" s="27"/>
      <c r="C429" s="32" t="s">
        <v>399</v>
      </c>
      <c r="D429" s="3">
        <v>612096</v>
      </c>
      <c r="E429" s="42">
        <f t="shared" si="12"/>
        <v>612096</v>
      </c>
      <c r="F429" s="3"/>
      <c r="G429" s="22"/>
      <c r="H429" s="3"/>
      <c r="I429" s="3"/>
    </row>
    <row r="430" spans="1:9" s="15" customFormat="1" ht="12.75">
      <c r="A430" s="7"/>
      <c r="B430" s="29">
        <v>85417</v>
      </c>
      <c r="C430" s="31" t="s">
        <v>98</v>
      </c>
      <c r="D430" s="21">
        <f>D431</f>
        <v>83600</v>
      </c>
      <c r="E430" s="43">
        <f t="shared" si="12"/>
        <v>83600</v>
      </c>
      <c r="F430" s="21">
        <f>F431</f>
        <v>78100</v>
      </c>
      <c r="G430" s="47">
        <f>G431</f>
        <v>0</v>
      </c>
      <c r="H430" s="21">
        <f>H431</f>
        <v>0</v>
      </c>
      <c r="I430" s="21">
        <f>I431</f>
        <v>0</v>
      </c>
    </row>
    <row r="431" spans="1:9" s="15" customFormat="1" ht="12.75">
      <c r="A431" s="7"/>
      <c r="B431" s="29"/>
      <c r="C431" s="32" t="s">
        <v>214</v>
      </c>
      <c r="D431" s="3">
        <v>83600</v>
      </c>
      <c r="E431" s="42">
        <f t="shared" si="12"/>
        <v>83600</v>
      </c>
      <c r="F431" s="5">
        <v>78100</v>
      </c>
      <c r="G431" s="22"/>
      <c r="H431" s="3"/>
      <c r="I431" s="3"/>
    </row>
    <row r="432" spans="1:9" s="15" customFormat="1" ht="12.75">
      <c r="A432" s="16"/>
      <c r="B432" s="29">
        <v>85446</v>
      </c>
      <c r="C432" s="31" t="s">
        <v>240</v>
      </c>
      <c r="D432" s="21">
        <f>D433</f>
        <v>56600</v>
      </c>
      <c r="E432" s="43">
        <f t="shared" si="12"/>
        <v>56600</v>
      </c>
      <c r="F432" s="21">
        <f>F433</f>
        <v>0</v>
      </c>
      <c r="G432" s="47">
        <f>G433</f>
        <v>0</v>
      </c>
      <c r="H432" s="21">
        <f>H433</f>
        <v>0</v>
      </c>
      <c r="I432" s="21">
        <f>I433</f>
        <v>0</v>
      </c>
    </row>
    <row r="433" spans="1:9" s="15" customFormat="1" ht="12.75">
      <c r="A433" s="16"/>
      <c r="B433" s="29"/>
      <c r="C433" s="32" t="s">
        <v>221</v>
      </c>
      <c r="D433" s="3">
        <v>56600</v>
      </c>
      <c r="E433" s="42">
        <f t="shared" si="12"/>
        <v>56600</v>
      </c>
      <c r="F433" s="3"/>
      <c r="G433" s="22"/>
      <c r="H433" s="3"/>
      <c r="I433" s="3"/>
    </row>
    <row r="434" spans="1:9" s="15" customFormat="1" ht="12.75">
      <c r="A434" s="7"/>
      <c r="B434" s="29">
        <v>85495</v>
      </c>
      <c r="C434" s="31" t="s">
        <v>306</v>
      </c>
      <c r="D434" s="21">
        <f>SUM(D435:D437)</f>
        <v>110200</v>
      </c>
      <c r="E434" s="43">
        <f t="shared" si="12"/>
        <v>110200</v>
      </c>
      <c r="F434" s="21">
        <f>SUM(F435:F437)</f>
        <v>0</v>
      </c>
      <c r="G434" s="47">
        <f>SUM(G435:G437)</f>
        <v>0</v>
      </c>
      <c r="H434" s="21">
        <f>SUM(H435:H437)</f>
        <v>0</v>
      </c>
      <c r="I434" s="21">
        <f>SUM(I435:I437)</f>
        <v>0</v>
      </c>
    </row>
    <row r="435" spans="1:9" s="15" customFormat="1" ht="25.5">
      <c r="A435" s="7"/>
      <c r="B435" s="29"/>
      <c r="C435" s="32" t="s">
        <v>198</v>
      </c>
      <c r="D435" s="3">
        <v>25000</v>
      </c>
      <c r="E435" s="42">
        <f t="shared" si="12"/>
        <v>25000</v>
      </c>
      <c r="F435" s="3"/>
      <c r="G435" s="22"/>
      <c r="H435" s="3"/>
      <c r="I435" s="3"/>
    </row>
    <row r="436" spans="1:9" s="15" customFormat="1" ht="12.75">
      <c r="A436" s="7"/>
      <c r="B436" s="29"/>
      <c r="C436" s="32" t="s">
        <v>128</v>
      </c>
      <c r="D436" s="3">
        <v>30000</v>
      </c>
      <c r="E436" s="42">
        <f t="shared" si="12"/>
        <v>30000</v>
      </c>
      <c r="F436" s="3"/>
      <c r="G436" s="22"/>
      <c r="H436" s="3"/>
      <c r="I436" s="3"/>
    </row>
    <row r="437" spans="1:9" s="15" customFormat="1" ht="25.5">
      <c r="A437" s="7"/>
      <c r="B437" s="29"/>
      <c r="C437" s="32" t="s">
        <v>290</v>
      </c>
      <c r="D437" s="3">
        <v>55200</v>
      </c>
      <c r="E437" s="42">
        <f t="shared" si="12"/>
        <v>55200</v>
      </c>
      <c r="F437" s="39"/>
      <c r="G437" s="22"/>
      <c r="H437" s="3"/>
      <c r="I437" s="3"/>
    </row>
    <row r="438" spans="1:9" s="15" customFormat="1" ht="25.5">
      <c r="A438" s="9">
        <v>900</v>
      </c>
      <c r="B438" s="25"/>
      <c r="C438" s="10" t="s">
        <v>282</v>
      </c>
      <c r="D438" s="10">
        <f>D439+D447+D449+D457+D459+D464+D466+D468</f>
        <v>175575241</v>
      </c>
      <c r="E438" s="44">
        <f t="shared" si="12"/>
        <v>12154300</v>
      </c>
      <c r="F438" s="10">
        <f>F439+F447+F449+F457+F459+F464+F466+F468</f>
        <v>2561700</v>
      </c>
      <c r="G438" s="10">
        <f>G439+G447+G449+G457+G459+G464+G466+G468</f>
        <v>0</v>
      </c>
      <c r="H438" s="10">
        <f>H439+H447+H449+H457+H459+H464+H466+H468</f>
        <v>300000</v>
      </c>
      <c r="I438" s="10">
        <f>I439+I447+I449+I457+I459+I464+I466+I468</f>
        <v>163420941</v>
      </c>
    </row>
    <row r="439" spans="1:9" s="15" customFormat="1" ht="12.75">
      <c r="A439" s="16"/>
      <c r="B439" s="29">
        <v>90001</v>
      </c>
      <c r="C439" s="31" t="s">
        <v>264</v>
      </c>
      <c r="D439" s="12">
        <f>SUM(D440:D446)</f>
        <v>151300941</v>
      </c>
      <c r="E439" s="34">
        <f t="shared" si="12"/>
        <v>100000</v>
      </c>
      <c r="F439" s="12">
        <f>SUM(F440:F446)</f>
        <v>0</v>
      </c>
      <c r="G439" s="12">
        <f>SUM(G440:G446)</f>
        <v>0</v>
      </c>
      <c r="H439" s="12">
        <f>SUM(H440:H446)</f>
        <v>0</v>
      </c>
      <c r="I439" s="12">
        <f>SUM(I440:I446)</f>
        <v>151200941</v>
      </c>
    </row>
    <row r="440" spans="1:9" s="8" customFormat="1" ht="51">
      <c r="A440" s="7"/>
      <c r="B440" s="27"/>
      <c r="C440" s="32" t="s">
        <v>164</v>
      </c>
      <c r="D440" s="5">
        <v>21600000</v>
      </c>
      <c r="E440" s="33">
        <f t="shared" si="12"/>
        <v>0</v>
      </c>
      <c r="F440" s="5"/>
      <c r="G440" s="5"/>
      <c r="H440" s="5"/>
      <c r="I440" s="33">
        <v>21600000</v>
      </c>
    </row>
    <row r="441" spans="1:9" s="8" customFormat="1" ht="89.25">
      <c r="A441" s="7"/>
      <c r="B441" s="27"/>
      <c r="C441" s="32" t="s">
        <v>408</v>
      </c>
      <c r="D441" s="5">
        <v>42522291</v>
      </c>
      <c r="E441" s="33">
        <f t="shared" si="12"/>
        <v>0</v>
      </c>
      <c r="F441" s="5"/>
      <c r="G441" s="5"/>
      <c r="H441" s="5"/>
      <c r="I441" s="33">
        <v>42522291</v>
      </c>
    </row>
    <row r="442" spans="1:9" s="8" customFormat="1" ht="63.75">
      <c r="A442" s="7"/>
      <c r="B442" s="27"/>
      <c r="C442" s="32" t="s">
        <v>165</v>
      </c>
      <c r="D442" s="5">
        <v>29947752</v>
      </c>
      <c r="E442" s="33">
        <f t="shared" si="12"/>
        <v>0</v>
      </c>
      <c r="F442" s="5"/>
      <c r="G442" s="5"/>
      <c r="H442" s="5"/>
      <c r="I442" s="33">
        <v>29947752</v>
      </c>
    </row>
    <row r="443" spans="1:9" s="8" customFormat="1" ht="76.5">
      <c r="A443" s="7"/>
      <c r="B443" s="27"/>
      <c r="C443" s="32" t="s">
        <v>166</v>
      </c>
      <c r="D443" s="5">
        <v>52255957</v>
      </c>
      <c r="E443" s="33">
        <f t="shared" si="12"/>
        <v>0</v>
      </c>
      <c r="F443" s="5"/>
      <c r="G443" s="5"/>
      <c r="H443" s="5"/>
      <c r="I443" s="33">
        <v>52255957</v>
      </c>
    </row>
    <row r="444" spans="1:9" s="8" customFormat="1" ht="25.5">
      <c r="A444" s="7"/>
      <c r="B444" s="27"/>
      <c r="C444" s="32" t="s">
        <v>167</v>
      </c>
      <c r="D444" s="5">
        <v>4424941</v>
      </c>
      <c r="E444" s="33">
        <f t="shared" si="12"/>
        <v>0</v>
      </c>
      <c r="F444" s="5"/>
      <c r="G444" s="5"/>
      <c r="H444" s="5"/>
      <c r="I444" s="33">
        <v>4424941</v>
      </c>
    </row>
    <row r="445" spans="1:9" s="8" customFormat="1" ht="38.25">
      <c r="A445" s="7"/>
      <c r="B445" s="27"/>
      <c r="C445" s="32" t="s">
        <v>184</v>
      </c>
      <c r="D445" s="5">
        <v>100000</v>
      </c>
      <c r="E445" s="33">
        <f t="shared" si="12"/>
        <v>100000</v>
      </c>
      <c r="F445" s="5"/>
      <c r="G445" s="5"/>
      <c r="H445" s="5"/>
      <c r="I445" s="5"/>
    </row>
    <row r="446" spans="1:9" s="8" customFormat="1" ht="51">
      <c r="A446" s="7"/>
      <c r="B446" s="27"/>
      <c r="C446" s="32" t="s">
        <v>189</v>
      </c>
      <c r="D446" s="5">
        <v>450000</v>
      </c>
      <c r="E446" s="33">
        <f t="shared" si="12"/>
        <v>0</v>
      </c>
      <c r="F446" s="5"/>
      <c r="G446" s="5"/>
      <c r="H446" s="5"/>
      <c r="I446" s="5">
        <v>450000</v>
      </c>
    </row>
    <row r="447" spans="1:9" s="15" customFormat="1" ht="12.75">
      <c r="A447" s="16"/>
      <c r="B447" s="29">
        <v>90003</v>
      </c>
      <c r="C447" s="31" t="s">
        <v>99</v>
      </c>
      <c r="D447" s="12">
        <f>D448</f>
        <v>3206000</v>
      </c>
      <c r="E447" s="34">
        <f t="shared" si="12"/>
        <v>3206000</v>
      </c>
      <c r="F447" s="12">
        <f>F448</f>
        <v>0</v>
      </c>
      <c r="G447" s="12">
        <f>G448</f>
        <v>0</v>
      </c>
      <c r="H447" s="12">
        <f>H448</f>
        <v>0</v>
      </c>
      <c r="I447" s="12">
        <f>I448</f>
        <v>0</v>
      </c>
    </row>
    <row r="448" spans="1:9" s="8" customFormat="1" ht="12.75">
      <c r="A448" s="7"/>
      <c r="B448" s="27"/>
      <c r="C448" s="32" t="s">
        <v>266</v>
      </c>
      <c r="D448" s="5">
        <v>3206000</v>
      </c>
      <c r="E448" s="33">
        <f t="shared" si="12"/>
        <v>3206000</v>
      </c>
      <c r="F448" s="5"/>
      <c r="G448" s="5"/>
      <c r="H448" s="5"/>
      <c r="I448" s="5"/>
    </row>
    <row r="449" spans="1:9" s="15" customFormat="1" ht="12.75">
      <c r="A449" s="16"/>
      <c r="B449" s="29">
        <v>90004</v>
      </c>
      <c r="C449" s="31" t="s">
        <v>100</v>
      </c>
      <c r="D449" s="12">
        <f>SUM(D450:D456)</f>
        <v>1801100</v>
      </c>
      <c r="E449" s="34">
        <f t="shared" si="12"/>
        <v>1681100</v>
      </c>
      <c r="F449" s="12">
        <f>SUM(F450:F456)</f>
        <v>0</v>
      </c>
      <c r="G449" s="12">
        <f>SUM(G450:G456)</f>
        <v>0</v>
      </c>
      <c r="H449" s="12">
        <f>SUM(H450:H456)</f>
        <v>0</v>
      </c>
      <c r="I449" s="12">
        <f>SUM(I450:I456)</f>
        <v>120000</v>
      </c>
    </row>
    <row r="450" spans="1:9" s="8" customFormat="1" ht="12.75">
      <c r="A450" s="7"/>
      <c r="B450" s="29"/>
      <c r="C450" s="32" t="s">
        <v>252</v>
      </c>
      <c r="D450" s="5">
        <v>1116500</v>
      </c>
      <c r="E450" s="33">
        <f t="shared" si="12"/>
        <v>1116500</v>
      </c>
      <c r="F450" s="5"/>
      <c r="G450" s="5"/>
      <c r="H450" s="5"/>
      <c r="I450" s="5"/>
    </row>
    <row r="451" spans="1:9" s="8" customFormat="1" ht="25.5">
      <c r="A451" s="7"/>
      <c r="B451" s="29"/>
      <c r="C451" s="32" t="s">
        <v>203</v>
      </c>
      <c r="D451" s="5">
        <v>314600</v>
      </c>
      <c r="E451" s="33">
        <f t="shared" si="12"/>
        <v>314600</v>
      </c>
      <c r="F451" s="5"/>
      <c r="G451" s="5"/>
      <c r="H451" s="5"/>
      <c r="I451" s="5"/>
    </row>
    <row r="452" spans="1:9" s="8" customFormat="1" ht="12.75">
      <c r="A452" s="7"/>
      <c r="B452" s="29"/>
      <c r="C452" s="32" t="s">
        <v>190</v>
      </c>
      <c r="D452" s="5">
        <v>15000</v>
      </c>
      <c r="E452" s="33">
        <f t="shared" si="12"/>
        <v>15000</v>
      </c>
      <c r="F452" s="5"/>
      <c r="G452" s="5"/>
      <c r="H452" s="5"/>
      <c r="I452" s="5"/>
    </row>
    <row r="453" spans="1:9" s="8" customFormat="1" ht="12.75">
      <c r="A453" s="7"/>
      <c r="B453" s="29"/>
      <c r="C453" s="32" t="s">
        <v>191</v>
      </c>
      <c r="D453" s="5">
        <v>15000</v>
      </c>
      <c r="E453" s="33">
        <f t="shared" si="12"/>
        <v>15000</v>
      </c>
      <c r="F453" s="5"/>
      <c r="G453" s="5"/>
      <c r="H453" s="5"/>
      <c r="I453" s="5"/>
    </row>
    <row r="454" spans="1:9" s="8" customFormat="1" ht="12.75">
      <c r="A454" s="7"/>
      <c r="B454" s="29"/>
      <c r="C454" s="32" t="s">
        <v>147</v>
      </c>
      <c r="D454" s="5">
        <v>70000</v>
      </c>
      <c r="E454" s="33">
        <f t="shared" si="12"/>
        <v>70000</v>
      </c>
      <c r="F454" s="5"/>
      <c r="G454" s="5"/>
      <c r="H454" s="5"/>
      <c r="I454" s="5"/>
    </row>
    <row r="455" spans="1:9" s="8" customFormat="1" ht="12.75">
      <c r="A455" s="7"/>
      <c r="B455" s="29"/>
      <c r="C455" s="32" t="s">
        <v>148</v>
      </c>
      <c r="D455" s="5">
        <v>150000</v>
      </c>
      <c r="E455" s="33">
        <f t="shared" si="12"/>
        <v>150000</v>
      </c>
      <c r="F455" s="5"/>
      <c r="G455" s="5"/>
      <c r="H455" s="5"/>
      <c r="I455" s="5"/>
    </row>
    <row r="456" spans="1:9" s="8" customFormat="1" ht="25.5">
      <c r="A456" s="7"/>
      <c r="B456" s="29"/>
      <c r="C456" s="32" t="s">
        <v>437</v>
      </c>
      <c r="D456" s="5">
        <v>120000</v>
      </c>
      <c r="E456" s="33">
        <f t="shared" si="12"/>
        <v>0</v>
      </c>
      <c r="F456" s="5"/>
      <c r="G456" s="5"/>
      <c r="H456" s="5"/>
      <c r="I456" s="5">
        <v>120000</v>
      </c>
    </row>
    <row r="457" spans="1:9" s="8" customFormat="1" ht="12.75">
      <c r="A457" s="7"/>
      <c r="B457" s="29">
        <v>90013</v>
      </c>
      <c r="C457" s="31" t="s">
        <v>101</v>
      </c>
      <c r="D457" s="12">
        <f>SUM(D458:D458)</f>
        <v>202000</v>
      </c>
      <c r="E457" s="34">
        <f t="shared" si="12"/>
        <v>202000</v>
      </c>
      <c r="F457" s="12">
        <f>SUM(F458:F458)</f>
        <v>118000</v>
      </c>
      <c r="G457" s="12">
        <f>SUM(G458:G458)</f>
        <v>0</v>
      </c>
      <c r="H457" s="12">
        <f>SUM(H458:H458)</f>
        <v>0</v>
      </c>
      <c r="I457" s="12">
        <f>SUM(I458:I458)</f>
        <v>0</v>
      </c>
    </row>
    <row r="458" spans="1:9" s="8" customFormat="1" ht="25.5">
      <c r="A458" s="7"/>
      <c r="B458" s="27"/>
      <c r="C458" s="36" t="s">
        <v>253</v>
      </c>
      <c r="D458" s="5">
        <v>202000</v>
      </c>
      <c r="E458" s="33">
        <f t="shared" si="12"/>
        <v>202000</v>
      </c>
      <c r="F458" s="5">
        <v>118000</v>
      </c>
      <c r="G458" s="5"/>
      <c r="H458" s="5"/>
      <c r="I458" s="5"/>
    </row>
    <row r="459" spans="1:9" s="15" customFormat="1" ht="12.75">
      <c r="A459" s="16"/>
      <c r="B459" s="29">
        <v>90015</v>
      </c>
      <c r="C459" s="31" t="s">
        <v>102</v>
      </c>
      <c r="D459" s="12">
        <f>SUM(D460:D463)</f>
        <v>4050000</v>
      </c>
      <c r="E459" s="34">
        <f t="shared" si="12"/>
        <v>3100000</v>
      </c>
      <c r="F459" s="12">
        <f>SUM(F460:F463)</f>
        <v>0</v>
      </c>
      <c r="G459" s="12">
        <f>SUM(G460:G463)</f>
        <v>0</v>
      </c>
      <c r="H459" s="12">
        <f>SUM(H460:H463)</f>
        <v>0</v>
      </c>
      <c r="I459" s="12">
        <f>SUM(I460:I463)</f>
        <v>950000</v>
      </c>
    </row>
    <row r="460" spans="1:9" s="8" customFormat="1" ht="12.75">
      <c r="A460" s="7"/>
      <c r="B460" s="29"/>
      <c r="C460" s="32" t="s">
        <v>267</v>
      </c>
      <c r="D460" s="5">
        <v>3100000</v>
      </c>
      <c r="E460" s="33">
        <f t="shared" si="12"/>
        <v>3100000</v>
      </c>
      <c r="F460" s="5"/>
      <c r="G460" s="5"/>
      <c r="H460" s="5"/>
      <c r="I460" s="5"/>
    </row>
    <row r="461" spans="1:9" s="8" customFormat="1" ht="12.75">
      <c r="A461" s="7"/>
      <c r="B461" s="29"/>
      <c r="C461" s="32" t="s">
        <v>158</v>
      </c>
      <c r="D461" s="5">
        <v>200000</v>
      </c>
      <c r="E461" s="33">
        <f t="shared" si="12"/>
        <v>0</v>
      </c>
      <c r="F461" s="5"/>
      <c r="G461" s="5"/>
      <c r="H461" s="5"/>
      <c r="I461" s="33">
        <v>200000</v>
      </c>
    </row>
    <row r="462" spans="1:9" s="8" customFormat="1" ht="38.25">
      <c r="A462" s="7"/>
      <c r="B462" s="29"/>
      <c r="C462" s="35" t="s">
        <v>438</v>
      </c>
      <c r="D462" s="5">
        <v>400000</v>
      </c>
      <c r="E462" s="33">
        <f t="shared" si="12"/>
        <v>0</v>
      </c>
      <c r="F462" s="5"/>
      <c r="G462" s="5"/>
      <c r="H462" s="5"/>
      <c r="I462" s="33">
        <v>400000</v>
      </c>
    </row>
    <row r="463" spans="1:9" s="8" customFormat="1" ht="38.25">
      <c r="A463" s="7"/>
      <c r="B463" s="29"/>
      <c r="C463" s="35" t="s">
        <v>439</v>
      </c>
      <c r="D463" s="5">
        <v>350000</v>
      </c>
      <c r="E463" s="33">
        <f t="shared" si="12"/>
        <v>0</v>
      </c>
      <c r="F463" s="5"/>
      <c r="G463" s="5"/>
      <c r="H463" s="5"/>
      <c r="I463" s="33">
        <v>350000</v>
      </c>
    </row>
    <row r="464" spans="1:9" s="15" customFormat="1" ht="12.75">
      <c r="A464" s="16"/>
      <c r="B464" s="29">
        <v>90017</v>
      </c>
      <c r="C464" s="31" t="s">
        <v>103</v>
      </c>
      <c r="D464" s="12">
        <f>SUM(D465:D465)</f>
        <v>2085000</v>
      </c>
      <c r="E464" s="34">
        <f t="shared" si="12"/>
        <v>2085000</v>
      </c>
      <c r="F464" s="12">
        <f>SUM(F465:F465)</f>
        <v>1680000</v>
      </c>
      <c r="G464" s="12">
        <f>SUM(G465:G465)</f>
        <v>0</v>
      </c>
      <c r="H464" s="12">
        <f>SUM(H465:H465)</f>
        <v>0</v>
      </c>
      <c r="I464" s="12">
        <f>SUM(I465:I465)</f>
        <v>0</v>
      </c>
    </row>
    <row r="465" spans="1:9" s="8" customFormat="1" ht="12.75">
      <c r="A465" s="7"/>
      <c r="B465" s="29"/>
      <c r="C465" s="36" t="s">
        <v>213</v>
      </c>
      <c r="D465" s="5">
        <v>2085000</v>
      </c>
      <c r="E465" s="33">
        <f t="shared" si="12"/>
        <v>2085000</v>
      </c>
      <c r="F465" s="5">
        <v>1680000</v>
      </c>
      <c r="G465" s="5"/>
      <c r="H465" s="5"/>
      <c r="I465" s="5"/>
    </row>
    <row r="466" spans="1:9" s="15" customFormat="1" ht="38.25">
      <c r="A466" s="16"/>
      <c r="B466" s="29">
        <v>90020</v>
      </c>
      <c r="C466" s="31" t="s">
        <v>186</v>
      </c>
      <c r="D466" s="12">
        <f>D467</f>
        <v>35000</v>
      </c>
      <c r="E466" s="34">
        <f aca="true" t="shared" si="13" ref="E466:E514">D466-I466</f>
        <v>35000</v>
      </c>
      <c r="F466" s="12">
        <f>F467</f>
        <v>0</v>
      </c>
      <c r="G466" s="12">
        <f>G467</f>
        <v>0</v>
      </c>
      <c r="H466" s="12">
        <f>H467</f>
        <v>0</v>
      </c>
      <c r="I466" s="12">
        <f>I467</f>
        <v>0</v>
      </c>
    </row>
    <row r="467" spans="1:9" s="8" customFormat="1" ht="12.75">
      <c r="A467" s="7"/>
      <c r="B467" s="27"/>
      <c r="C467" s="32" t="s">
        <v>111</v>
      </c>
      <c r="D467" s="5">
        <v>35000</v>
      </c>
      <c r="E467" s="33">
        <f t="shared" si="13"/>
        <v>35000</v>
      </c>
      <c r="F467" s="5"/>
      <c r="G467" s="5"/>
      <c r="H467" s="5"/>
      <c r="I467" s="5"/>
    </row>
    <row r="468" spans="1:9" s="15" customFormat="1" ht="12.75">
      <c r="A468" s="16"/>
      <c r="B468" s="29">
        <v>90095</v>
      </c>
      <c r="C468" s="31" t="s">
        <v>306</v>
      </c>
      <c r="D468" s="12">
        <f>SUM(D469:D490)</f>
        <v>12895200</v>
      </c>
      <c r="E468" s="34">
        <f t="shared" si="13"/>
        <v>1745200</v>
      </c>
      <c r="F468" s="12">
        <f>SUM(F469:F490)</f>
        <v>763700</v>
      </c>
      <c r="G468" s="12">
        <f>SUM(G469:G490)</f>
        <v>0</v>
      </c>
      <c r="H468" s="12">
        <f>SUM(H469:H490)</f>
        <v>300000</v>
      </c>
      <c r="I468" s="12">
        <f>SUM(I469:I490)</f>
        <v>11150000</v>
      </c>
    </row>
    <row r="469" spans="1:9" s="8" customFormat="1" ht="12.75">
      <c r="A469" s="7"/>
      <c r="B469" s="27"/>
      <c r="C469" s="32" t="s">
        <v>112</v>
      </c>
      <c r="D469" s="5">
        <v>93200</v>
      </c>
      <c r="E469" s="33">
        <f t="shared" si="13"/>
        <v>93200</v>
      </c>
      <c r="F469" s="5"/>
      <c r="G469" s="5"/>
      <c r="H469" s="5"/>
      <c r="I469" s="5"/>
    </row>
    <row r="470" spans="1:9" s="8" customFormat="1" ht="12.75">
      <c r="A470" s="7"/>
      <c r="B470" s="27"/>
      <c r="C470" s="32" t="s">
        <v>181</v>
      </c>
      <c r="D470" s="5">
        <v>200000</v>
      </c>
      <c r="E470" s="33">
        <f t="shared" si="13"/>
        <v>200000</v>
      </c>
      <c r="F470" s="5"/>
      <c r="G470" s="5"/>
      <c r="H470" s="5">
        <v>200000</v>
      </c>
      <c r="I470" s="5"/>
    </row>
    <row r="471" spans="1:9" s="8" customFormat="1" ht="12.75">
      <c r="A471" s="7"/>
      <c r="B471" s="27"/>
      <c r="C471" s="32" t="s">
        <v>268</v>
      </c>
      <c r="D471" s="5">
        <v>5000</v>
      </c>
      <c r="E471" s="33">
        <f t="shared" si="13"/>
        <v>5000</v>
      </c>
      <c r="F471" s="5"/>
      <c r="G471" s="5"/>
      <c r="H471" s="5"/>
      <c r="I471" s="5"/>
    </row>
    <row r="472" spans="1:9" s="8" customFormat="1" ht="12.75">
      <c r="A472" s="7"/>
      <c r="B472" s="27"/>
      <c r="C472" s="32" t="s">
        <v>269</v>
      </c>
      <c r="D472" s="5">
        <v>4000</v>
      </c>
      <c r="E472" s="33">
        <f t="shared" si="13"/>
        <v>4000</v>
      </c>
      <c r="F472" s="5"/>
      <c r="G472" s="5"/>
      <c r="H472" s="5"/>
      <c r="I472" s="5"/>
    </row>
    <row r="473" spans="1:9" s="8" customFormat="1" ht="12.75">
      <c r="A473" s="7"/>
      <c r="B473" s="27"/>
      <c r="C473" s="32" t="s">
        <v>270</v>
      </c>
      <c r="D473" s="5">
        <v>20000</v>
      </c>
      <c r="E473" s="33">
        <f t="shared" si="13"/>
        <v>20000</v>
      </c>
      <c r="F473" s="5"/>
      <c r="G473" s="5"/>
      <c r="H473" s="5"/>
      <c r="I473" s="5"/>
    </row>
    <row r="474" spans="1:9" s="8" customFormat="1" ht="12.75">
      <c r="A474" s="7"/>
      <c r="B474" s="27"/>
      <c r="C474" s="32" t="s">
        <v>254</v>
      </c>
      <c r="D474" s="5">
        <v>5000</v>
      </c>
      <c r="E474" s="33">
        <f t="shared" si="13"/>
        <v>5000</v>
      </c>
      <c r="F474" s="5"/>
      <c r="G474" s="5"/>
      <c r="H474" s="5"/>
      <c r="I474" s="5"/>
    </row>
    <row r="475" spans="1:9" s="8" customFormat="1" ht="25.5">
      <c r="A475" s="7"/>
      <c r="B475" s="27"/>
      <c r="C475" s="32" t="s">
        <v>235</v>
      </c>
      <c r="D475" s="5">
        <v>12000</v>
      </c>
      <c r="E475" s="33">
        <f t="shared" si="13"/>
        <v>12000</v>
      </c>
      <c r="F475" s="5"/>
      <c r="G475" s="5"/>
      <c r="H475" s="5"/>
      <c r="I475" s="5"/>
    </row>
    <row r="476" spans="1:9" s="8" customFormat="1" ht="12.75" customHeight="1">
      <c r="A476" s="7"/>
      <c r="B476" s="27"/>
      <c r="C476" s="32" t="s">
        <v>236</v>
      </c>
      <c r="D476" s="5">
        <v>11000</v>
      </c>
      <c r="E476" s="33">
        <f t="shared" si="13"/>
        <v>11000</v>
      </c>
      <c r="F476" s="5"/>
      <c r="G476" s="5"/>
      <c r="H476" s="5"/>
      <c r="I476" s="5"/>
    </row>
    <row r="477" spans="1:9" s="8" customFormat="1" ht="25.5">
      <c r="A477" s="7"/>
      <c r="B477" s="27"/>
      <c r="C477" s="32" t="s">
        <v>108</v>
      </c>
      <c r="D477" s="5">
        <v>70000</v>
      </c>
      <c r="E477" s="33">
        <f t="shared" si="13"/>
        <v>70000</v>
      </c>
      <c r="F477" s="5"/>
      <c r="G477" s="5"/>
      <c r="H477" s="5"/>
      <c r="I477" s="5"/>
    </row>
    <row r="478" spans="1:9" s="8" customFormat="1" ht="12.75">
      <c r="A478" s="7"/>
      <c r="B478" s="27"/>
      <c r="C478" s="32" t="s">
        <v>132</v>
      </c>
      <c r="D478" s="5">
        <v>75000</v>
      </c>
      <c r="E478" s="33">
        <f t="shared" si="13"/>
        <v>75000</v>
      </c>
      <c r="F478" s="5"/>
      <c r="G478" s="5"/>
      <c r="H478" s="5"/>
      <c r="I478" s="5"/>
    </row>
    <row r="479" spans="1:9" s="8" customFormat="1" ht="25.5">
      <c r="A479" s="7"/>
      <c r="B479" s="29"/>
      <c r="C479" s="35" t="s">
        <v>154</v>
      </c>
      <c r="D479" s="5">
        <v>160000</v>
      </c>
      <c r="E479" s="33">
        <f t="shared" si="13"/>
        <v>160000</v>
      </c>
      <c r="F479" s="5"/>
      <c r="G479" s="5"/>
      <c r="H479" s="5"/>
      <c r="I479" s="5"/>
    </row>
    <row r="480" spans="1:9" s="8" customFormat="1" ht="25.5">
      <c r="A480" s="7"/>
      <c r="B480" s="27"/>
      <c r="C480" s="32" t="s">
        <v>169</v>
      </c>
      <c r="D480" s="5">
        <v>990000</v>
      </c>
      <c r="E480" s="33">
        <f>D480-I480</f>
        <v>990000</v>
      </c>
      <c r="F480" s="5">
        <v>763700</v>
      </c>
      <c r="G480" s="5"/>
      <c r="H480" s="5"/>
      <c r="I480" s="5"/>
    </row>
    <row r="481" spans="1:9" s="8" customFormat="1" ht="25.5">
      <c r="A481" s="7"/>
      <c r="B481" s="29"/>
      <c r="C481" s="35" t="s">
        <v>440</v>
      </c>
      <c r="D481" s="3">
        <v>10000</v>
      </c>
      <c r="E481" s="33">
        <f>D481-I481</f>
        <v>0</v>
      </c>
      <c r="F481" s="5"/>
      <c r="G481" s="5"/>
      <c r="H481" s="5"/>
      <c r="I481" s="3">
        <v>10000</v>
      </c>
    </row>
    <row r="482" spans="1:9" s="8" customFormat="1" ht="25.5">
      <c r="A482" s="7"/>
      <c r="B482" s="27"/>
      <c r="C482" s="35" t="s">
        <v>418</v>
      </c>
      <c r="D482" s="3">
        <v>6200000</v>
      </c>
      <c r="E482" s="33">
        <f t="shared" si="13"/>
        <v>0</v>
      </c>
      <c r="F482" s="5"/>
      <c r="G482" s="5"/>
      <c r="H482" s="5"/>
      <c r="I482" s="3">
        <v>6200000</v>
      </c>
    </row>
    <row r="483" spans="1:9" s="8" customFormat="1" ht="12.75">
      <c r="A483" s="7"/>
      <c r="B483" s="27"/>
      <c r="C483" s="35" t="s">
        <v>417</v>
      </c>
      <c r="D483" s="3">
        <v>2000000</v>
      </c>
      <c r="E483" s="33">
        <f t="shared" si="13"/>
        <v>0</v>
      </c>
      <c r="F483" s="5"/>
      <c r="G483" s="5"/>
      <c r="H483" s="5"/>
      <c r="I483" s="3">
        <v>2000000</v>
      </c>
    </row>
    <row r="484" spans="1:9" s="8" customFormat="1" ht="12.75">
      <c r="A484" s="7"/>
      <c r="B484" s="27"/>
      <c r="C484" s="35" t="s">
        <v>160</v>
      </c>
      <c r="D484" s="3">
        <v>1000000</v>
      </c>
      <c r="E484" s="33">
        <f t="shared" si="13"/>
        <v>0</v>
      </c>
      <c r="F484" s="5"/>
      <c r="G484" s="5"/>
      <c r="H484" s="5"/>
      <c r="I484" s="3">
        <v>1000000</v>
      </c>
    </row>
    <row r="485" spans="1:9" s="8" customFormat="1" ht="12.75">
      <c r="A485" s="7"/>
      <c r="B485" s="27"/>
      <c r="C485" s="35" t="s">
        <v>159</v>
      </c>
      <c r="D485" s="3">
        <v>500000</v>
      </c>
      <c r="E485" s="33">
        <f t="shared" si="13"/>
        <v>0</v>
      </c>
      <c r="F485" s="5"/>
      <c r="G485" s="5"/>
      <c r="H485" s="5"/>
      <c r="I485" s="3">
        <v>500000</v>
      </c>
    </row>
    <row r="486" spans="1:9" s="8" customFormat="1" ht="51">
      <c r="A486" s="7"/>
      <c r="B486" s="27"/>
      <c r="C486" s="35" t="s">
        <v>441</v>
      </c>
      <c r="D486" s="3">
        <v>100000</v>
      </c>
      <c r="E486" s="33">
        <f t="shared" si="13"/>
        <v>0</v>
      </c>
      <c r="F486" s="5"/>
      <c r="G486" s="5"/>
      <c r="H486" s="5"/>
      <c r="I486" s="3">
        <v>100000</v>
      </c>
    </row>
    <row r="487" spans="1:9" s="8" customFormat="1" ht="25.5">
      <c r="A487" s="7"/>
      <c r="B487" s="27"/>
      <c r="C487" s="35" t="s">
        <v>442</v>
      </c>
      <c r="D487" s="3">
        <v>700000</v>
      </c>
      <c r="E487" s="33">
        <f t="shared" si="13"/>
        <v>0</v>
      </c>
      <c r="F487" s="5"/>
      <c r="G487" s="5"/>
      <c r="H487" s="5"/>
      <c r="I487" s="3">
        <v>700000</v>
      </c>
    </row>
    <row r="488" spans="1:9" s="8" customFormat="1" ht="12.75">
      <c r="A488" s="7"/>
      <c r="B488" s="27"/>
      <c r="C488" s="35" t="s">
        <v>443</v>
      </c>
      <c r="D488" s="3">
        <v>100000</v>
      </c>
      <c r="E488" s="33">
        <f t="shared" si="13"/>
        <v>0</v>
      </c>
      <c r="F488" s="5"/>
      <c r="G488" s="5"/>
      <c r="H488" s="5"/>
      <c r="I488" s="3">
        <v>100000</v>
      </c>
    </row>
    <row r="489" spans="1:9" s="8" customFormat="1" ht="51">
      <c r="A489" s="7"/>
      <c r="B489" s="27"/>
      <c r="C489" s="35" t="s">
        <v>444</v>
      </c>
      <c r="D489" s="3">
        <v>540000</v>
      </c>
      <c r="E489" s="33">
        <f t="shared" si="13"/>
        <v>0</v>
      </c>
      <c r="F489" s="5"/>
      <c r="G489" s="5"/>
      <c r="H489" s="5"/>
      <c r="I489" s="3">
        <v>540000</v>
      </c>
    </row>
    <row r="490" spans="1:9" s="8" customFormat="1" ht="12.75">
      <c r="A490" s="7"/>
      <c r="B490" s="27"/>
      <c r="C490" s="32" t="s">
        <v>453</v>
      </c>
      <c r="D490" s="3">
        <v>100000</v>
      </c>
      <c r="E490" s="33">
        <f t="shared" si="13"/>
        <v>100000</v>
      </c>
      <c r="F490" s="5"/>
      <c r="G490" s="5"/>
      <c r="H490" s="5">
        <v>100000</v>
      </c>
      <c r="I490" s="3"/>
    </row>
    <row r="491" spans="1:9" s="15" customFormat="1" ht="25.5">
      <c r="A491" s="9">
        <v>921</v>
      </c>
      <c r="B491" s="25"/>
      <c r="C491" s="10" t="s">
        <v>104</v>
      </c>
      <c r="D491" s="10">
        <f>D492+D495+D499+D502+D505+D508</f>
        <v>10405586</v>
      </c>
      <c r="E491" s="44">
        <f t="shared" si="13"/>
        <v>6761000</v>
      </c>
      <c r="F491" s="10">
        <f>F492+F495+F499+F502+F505+F508</f>
        <v>70000</v>
      </c>
      <c r="G491" s="10">
        <f>G492+G495+G499+G502+G505+G508</f>
        <v>6218000</v>
      </c>
      <c r="H491" s="10">
        <f>H492+H495+H499+H502+H505+H508</f>
        <v>185000</v>
      </c>
      <c r="I491" s="10">
        <f>I492+I495+I499+I502+I505+I508</f>
        <v>3644586</v>
      </c>
    </row>
    <row r="492" spans="1:9" s="15" customFormat="1" ht="12.75">
      <c r="A492" s="16"/>
      <c r="B492" s="29">
        <v>92106</v>
      </c>
      <c r="C492" s="31" t="s">
        <v>113</v>
      </c>
      <c r="D492" s="12">
        <f>SUM(D493:D494)</f>
        <v>3504586</v>
      </c>
      <c r="E492" s="34">
        <f t="shared" si="13"/>
        <v>2200000</v>
      </c>
      <c r="F492" s="12">
        <f>SUM(F493:F494)</f>
        <v>0</v>
      </c>
      <c r="G492" s="12">
        <f>SUM(G493:G494)</f>
        <v>2200000</v>
      </c>
      <c r="H492" s="12">
        <f>SUM(H493:H494)</f>
        <v>0</v>
      </c>
      <c r="I492" s="12">
        <f>SUM(I493:I494)</f>
        <v>1304586</v>
      </c>
    </row>
    <row r="493" spans="1:9" s="8" customFormat="1" ht="12.75">
      <c r="A493" s="7"/>
      <c r="B493" s="27"/>
      <c r="C493" s="36" t="s">
        <v>255</v>
      </c>
      <c r="D493" s="5">
        <v>2200000</v>
      </c>
      <c r="E493" s="33">
        <f t="shared" si="13"/>
        <v>2200000</v>
      </c>
      <c r="F493" s="5"/>
      <c r="G493" s="5">
        <v>2200000</v>
      </c>
      <c r="H493" s="5"/>
      <c r="I493" s="5"/>
    </row>
    <row r="494" spans="1:9" s="8" customFormat="1" ht="51">
      <c r="A494" s="7"/>
      <c r="B494" s="27"/>
      <c r="C494" s="32" t="s">
        <v>192</v>
      </c>
      <c r="D494" s="5">
        <v>1304586</v>
      </c>
      <c r="E494" s="33">
        <f t="shared" si="13"/>
        <v>0</v>
      </c>
      <c r="F494" s="5"/>
      <c r="G494" s="5"/>
      <c r="H494" s="5"/>
      <c r="I494" s="5">
        <v>1304586</v>
      </c>
    </row>
    <row r="495" spans="1:9" s="15" customFormat="1" ht="12.75">
      <c r="A495" s="16"/>
      <c r="B495" s="29">
        <v>92109</v>
      </c>
      <c r="C495" s="31" t="s">
        <v>115</v>
      </c>
      <c r="D495" s="12">
        <f>SUM(D496:D498)</f>
        <v>2112000</v>
      </c>
      <c r="E495" s="34">
        <f t="shared" si="13"/>
        <v>1012000</v>
      </c>
      <c r="F495" s="12">
        <f>SUM(F496:F498)</f>
        <v>0</v>
      </c>
      <c r="G495" s="12">
        <f>SUM(G496:G498)</f>
        <v>1012000</v>
      </c>
      <c r="H495" s="12">
        <f>SUM(H496:H498)</f>
        <v>0</v>
      </c>
      <c r="I495" s="12">
        <f>SUM(I496:I498)</f>
        <v>1100000</v>
      </c>
    </row>
    <row r="496" spans="1:9" s="8" customFormat="1" ht="12.75">
      <c r="A496" s="7"/>
      <c r="B496" s="27"/>
      <c r="C496" s="36" t="s">
        <v>256</v>
      </c>
      <c r="D496" s="5">
        <v>850000</v>
      </c>
      <c r="E496" s="33">
        <f t="shared" si="13"/>
        <v>850000</v>
      </c>
      <c r="F496" s="5"/>
      <c r="G496" s="5">
        <v>850000</v>
      </c>
      <c r="H496" s="5"/>
      <c r="I496" s="5"/>
    </row>
    <row r="497" spans="1:9" s="8" customFormat="1" ht="12.75">
      <c r="A497" s="7"/>
      <c r="B497" s="27"/>
      <c r="C497" s="32" t="s">
        <v>116</v>
      </c>
      <c r="D497" s="5">
        <v>162000</v>
      </c>
      <c r="E497" s="33">
        <f t="shared" si="13"/>
        <v>162000</v>
      </c>
      <c r="F497" s="5"/>
      <c r="G497" s="5">
        <v>162000</v>
      </c>
      <c r="H497" s="5"/>
      <c r="I497" s="5"/>
    </row>
    <row r="498" spans="1:9" s="8" customFormat="1" ht="38.25">
      <c r="A498" s="7"/>
      <c r="B498" s="27"/>
      <c r="C498" s="32" t="s">
        <v>401</v>
      </c>
      <c r="D498" s="5">
        <v>1100000</v>
      </c>
      <c r="E498" s="33">
        <f t="shared" si="13"/>
        <v>0</v>
      </c>
      <c r="F498" s="5"/>
      <c r="G498" s="5"/>
      <c r="H498" s="5"/>
      <c r="I498" s="5">
        <v>1100000</v>
      </c>
    </row>
    <row r="499" spans="1:9" s="15" customFormat="1" ht="12.75">
      <c r="A499" s="16"/>
      <c r="B499" s="29">
        <v>92110</v>
      </c>
      <c r="C499" s="31" t="s">
        <v>117</v>
      </c>
      <c r="D499" s="12">
        <f>SUM(D500:D501)</f>
        <v>1850000</v>
      </c>
      <c r="E499" s="34">
        <f t="shared" si="13"/>
        <v>650000</v>
      </c>
      <c r="F499" s="12">
        <f>SUM(F500:F501)</f>
        <v>0</v>
      </c>
      <c r="G499" s="12">
        <f>SUM(G500:G501)</f>
        <v>650000</v>
      </c>
      <c r="H499" s="12">
        <f>SUM(H500:H501)</f>
        <v>0</v>
      </c>
      <c r="I499" s="12">
        <f>SUM(I500:I501)</f>
        <v>1200000</v>
      </c>
    </row>
    <row r="500" spans="1:9" s="8" customFormat="1" ht="12.75">
      <c r="A500" s="7"/>
      <c r="B500" s="27"/>
      <c r="C500" s="36" t="s">
        <v>257</v>
      </c>
      <c r="D500" s="5">
        <v>650000</v>
      </c>
      <c r="E500" s="33">
        <f t="shared" si="13"/>
        <v>650000</v>
      </c>
      <c r="F500" s="5"/>
      <c r="G500" s="5">
        <v>650000</v>
      </c>
      <c r="H500" s="5"/>
      <c r="I500" s="5"/>
    </row>
    <row r="501" spans="1:9" s="8" customFormat="1" ht="51">
      <c r="A501" s="7"/>
      <c r="B501" s="27"/>
      <c r="C501" s="32" t="s">
        <v>188</v>
      </c>
      <c r="D501" s="5">
        <v>1200000</v>
      </c>
      <c r="E501" s="33">
        <f t="shared" si="13"/>
        <v>0</v>
      </c>
      <c r="F501" s="5"/>
      <c r="G501" s="5"/>
      <c r="H501" s="5"/>
      <c r="I501" s="5">
        <v>1200000</v>
      </c>
    </row>
    <row r="502" spans="1:9" s="15" customFormat="1" ht="12.75">
      <c r="A502" s="16"/>
      <c r="B502" s="29">
        <v>92116</v>
      </c>
      <c r="C502" s="31" t="s">
        <v>118</v>
      </c>
      <c r="D502" s="12">
        <f>SUM(D503:D504)</f>
        <v>2196000</v>
      </c>
      <c r="E502" s="34">
        <f t="shared" si="13"/>
        <v>2156000</v>
      </c>
      <c r="F502" s="12">
        <f>SUM(F503:F504)</f>
        <v>0</v>
      </c>
      <c r="G502" s="12">
        <f>SUM(G503:G504)</f>
        <v>2156000</v>
      </c>
      <c r="H502" s="12">
        <f>SUM(H503:H504)</f>
        <v>0</v>
      </c>
      <c r="I502" s="12">
        <f>SUM(I503:I504)</f>
        <v>40000</v>
      </c>
    </row>
    <row r="503" spans="1:9" s="8" customFormat="1" ht="12.75">
      <c r="A503" s="7"/>
      <c r="B503" s="27"/>
      <c r="C503" s="36" t="s">
        <v>258</v>
      </c>
      <c r="D503" s="5">
        <v>2156000</v>
      </c>
      <c r="E503" s="33">
        <f t="shared" si="13"/>
        <v>2156000</v>
      </c>
      <c r="F503" s="5"/>
      <c r="G503" s="5">
        <v>2156000</v>
      </c>
      <c r="H503" s="5"/>
      <c r="I503" s="5"/>
    </row>
    <row r="504" spans="1:9" s="8" customFormat="1" ht="25.5">
      <c r="A504" s="7"/>
      <c r="B504" s="27"/>
      <c r="C504" s="32" t="s">
        <v>445</v>
      </c>
      <c r="D504" s="5">
        <v>40000</v>
      </c>
      <c r="E504" s="33">
        <f t="shared" si="13"/>
        <v>0</v>
      </c>
      <c r="F504" s="5"/>
      <c r="G504" s="5"/>
      <c r="H504" s="5"/>
      <c r="I504" s="5">
        <v>40000</v>
      </c>
    </row>
    <row r="505" spans="1:9" s="15" customFormat="1" ht="12.75">
      <c r="A505" s="16"/>
      <c r="B505" s="29">
        <v>92120</v>
      </c>
      <c r="C505" s="31" t="s">
        <v>149</v>
      </c>
      <c r="D505" s="12">
        <f>SUM(D506:D507)</f>
        <v>360000</v>
      </c>
      <c r="E505" s="34">
        <f t="shared" si="13"/>
        <v>360000</v>
      </c>
      <c r="F505" s="12">
        <f>SUM(F506:F507)</f>
        <v>70000</v>
      </c>
      <c r="G505" s="12">
        <f>SUM(G506:G507)</f>
        <v>0</v>
      </c>
      <c r="H505" s="12">
        <f>SUM(H506:H507)</f>
        <v>185000</v>
      </c>
      <c r="I505" s="12">
        <f>SUM(I506:I507)</f>
        <v>0</v>
      </c>
    </row>
    <row r="506" spans="1:9" s="8" customFormat="1" ht="12.75">
      <c r="A506" s="7"/>
      <c r="B506" s="27"/>
      <c r="C506" s="32" t="s">
        <v>297</v>
      </c>
      <c r="D506" s="5">
        <v>175000</v>
      </c>
      <c r="E506" s="33">
        <f t="shared" si="13"/>
        <v>175000</v>
      </c>
      <c r="F506" s="5">
        <v>70000</v>
      </c>
      <c r="G506" s="5"/>
      <c r="H506" s="5"/>
      <c r="I506" s="5"/>
    </row>
    <row r="507" spans="1:9" s="8" customFormat="1" ht="25.5">
      <c r="A507" s="7"/>
      <c r="B507" s="27"/>
      <c r="C507" s="35" t="s">
        <v>406</v>
      </c>
      <c r="D507" s="5">
        <v>185000</v>
      </c>
      <c r="E507" s="33">
        <f t="shared" si="13"/>
        <v>185000</v>
      </c>
      <c r="F507" s="5"/>
      <c r="G507" s="5"/>
      <c r="H507" s="5">
        <v>185000</v>
      </c>
      <c r="I507" s="5"/>
    </row>
    <row r="508" spans="1:9" s="15" customFormat="1" ht="12.75">
      <c r="A508" s="16"/>
      <c r="B508" s="29">
        <v>92195</v>
      </c>
      <c r="C508" s="31" t="s">
        <v>306</v>
      </c>
      <c r="D508" s="12">
        <f>SUM(D509:D509)</f>
        <v>383000</v>
      </c>
      <c r="E508" s="34">
        <f t="shared" si="13"/>
        <v>383000</v>
      </c>
      <c r="F508" s="12">
        <f>SUM(F509:F509)</f>
        <v>0</v>
      </c>
      <c r="G508" s="12">
        <f>SUM(G509:G509)</f>
        <v>200000</v>
      </c>
      <c r="H508" s="12">
        <f>SUM(H509:H509)</f>
        <v>0</v>
      </c>
      <c r="I508" s="12">
        <f>SUM(I509:I509)</f>
        <v>0</v>
      </c>
    </row>
    <row r="509" spans="1:9" s="8" customFormat="1" ht="12.75">
      <c r="A509" s="7"/>
      <c r="B509" s="27"/>
      <c r="C509" s="32" t="s">
        <v>297</v>
      </c>
      <c r="D509" s="5">
        <v>383000</v>
      </c>
      <c r="E509" s="33">
        <f t="shared" si="13"/>
        <v>383000</v>
      </c>
      <c r="F509" s="5"/>
      <c r="G509" s="5">
        <v>200000</v>
      </c>
      <c r="H509" s="5"/>
      <c r="I509" s="5"/>
    </row>
    <row r="510" spans="1:9" s="20" customFormat="1" ht="38.25">
      <c r="A510" s="9">
        <v>925</v>
      </c>
      <c r="B510" s="25"/>
      <c r="C510" s="10" t="s">
        <v>283</v>
      </c>
      <c r="D510" s="10">
        <f>D511+D513</f>
        <v>5373600</v>
      </c>
      <c r="E510" s="44">
        <f t="shared" si="13"/>
        <v>5159600</v>
      </c>
      <c r="F510" s="10">
        <f>F511+F513</f>
        <v>2856500</v>
      </c>
      <c r="G510" s="10">
        <f>G511+G513</f>
        <v>0</v>
      </c>
      <c r="H510" s="10">
        <f>H511+H513</f>
        <v>0</v>
      </c>
      <c r="I510" s="10">
        <f>I511+I513</f>
        <v>214000</v>
      </c>
    </row>
    <row r="511" spans="1:9" s="15" customFormat="1" ht="12.75">
      <c r="A511" s="16"/>
      <c r="B511" s="29">
        <v>92503</v>
      </c>
      <c r="C511" s="31" t="s">
        <v>129</v>
      </c>
      <c r="D511" s="12">
        <f>D512</f>
        <v>15000</v>
      </c>
      <c r="E511" s="34">
        <f t="shared" si="13"/>
        <v>15000</v>
      </c>
      <c r="F511" s="12">
        <f>F512</f>
        <v>0</v>
      </c>
      <c r="G511" s="12">
        <f>G512</f>
        <v>0</v>
      </c>
      <c r="H511" s="12">
        <f>H512</f>
        <v>0</v>
      </c>
      <c r="I511" s="12">
        <f>I512</f>
        <v>0</v>
      </c>
    </row>
    <row r="512" spans="1:9" s="8" customFormat="1" ht="12.75">
      <c r="A512" s="7"/>
      <c r="B512" s="27"/>
      <c r="C512" s="32" t="s">
        <v>297</v>
      </c>
      <c r="D512" s="5">
        <v>15000</v>
      </c>
      <c r="E512" s="33">
        <f t="shared" si="13"/>
        <v>15000</v>
      </c>
      <c r="F512" s="5"/>
      <c r="G512" s="5"/>
      <c r="H512" s="5"/>
      <c r="I512" s="5"/>
    </row>
    <row r="513" spans="1:9" s="15" customFormat="1" ht="12.75">
      <c r="A513" s="16"/>
      <c r="B513" s="29">
        <v>92504</v>
      </c>
      <c r="C513" s="31" t="s">
        <v>119</v>
      </c>
      <c r="D513" s="12">
        <f>SUM(D514:D515)</f>
        <v>5358600</v>
      </c>
      <c r="E513" s="34">
        <f t="shared" si="13"/>
        <v>5144600</v>
      </c>
      <c r="F513" s="12">
        <f>SUM(F514:F515)</f>
        <v>2856500</v>
      </c>
      <c r="G513" s="12">
        <f>SUM(G514:G515)</f>
        <v>0</v>
      </c>
      <c r="H513" s="12">
        <f>SUM(H514:H515)</f>
        <v>0</v>
      </c>
      <c r="I513" s="12">
        <f>SUM(I514:I515)</f>
        <v>214000</v>
      </c>
    </row>
    <row r="514" spans="1:9" s="8" customFormat="1" ht="12.75">
      <c r="A514" s="7"/>
      <c r="B514" s="29"/>
      <c r="C514" s="36" t="s">
        <v>168</v>
      </c>
      <c r="D514" s="5">
        <v>5144600</v>
      </c>
      <c r="E514" s="33">
        <f t="shared" si="13"/>
        <v>5144600</v>
      </c>
      <c r="F514" s="5">
        <v>2856500</v>
      </c>
      <c r="G514" s="5"/>
      <c r="H514" s="5"/>
      <c r="I514" s="5"/>
    </row>
    <row r="515" spans="1:9" s="8" customFormat="1" ht="25.5">
      <c r="A515" s="7"/>
      <c r="B515" s="29"/>
      <c r="C515" s="32" t="s">
        <v>200</v>
      </c>
      <c r="D515" s="5">
        <v>214000</v>
      </c>
      <c r="E515" s="33">
        <f aca="true" t="shared" si="14" ref="E515:E525">D515-I515</f>
        <v>0</v>
      </c>
      <c r="F515" s="5"/>
      <c r="G515" s="5"/>
      <c r="H515" s="5"/>
      <c r="I515" s="5">
        <v>214000</v>
      </c>
    </row>
    <row r="516" spans="1:9" s="20" customFormat="1" ht="20.25" customHeight="1">
      <c r="A516" s="9">
        <v>926</v>
      </c>
      <c r="B516" s="25"/>
      <c r="C516" s="10" t="s">
        <v>286</v>
      </c>
      <c r="D516" s="10">
        <f>D517+D521+D523</f>
        <v>9079160</v>
      </c>
      <c r="E516" s="44">
        <f t="shared" si="14"/>
        <v>2797000</v>
      </c>
      <c r="F516" s="10">
        <f>F517+F521+F523</f>
        <v>0</v>
      </c>
      <c r="G516" s="10">
        <f>G517+G521+G523</f>
        <v>2600000</v>
      </c>
      <c r="H516" s="10">
        <f>H517+H521+H523</f>
        <v>0</v>
      </c>
      <c r="I516" s="10">
        <f>I517+I521+I523</f>
        <v>6282160</v>
      </c>
    </row>
    <row r="517" spans="1:9" s="15" customFormat="1" ht="12.75">
      <c r="A517" s="23"/>
      <c r="B517" s="52">
        <v>92601</v>
      </c>
      <c r="C517" s="31" t="s">
        <v>259</v>
      </c>
      <c r="D517" s="12">
        <f>SUM(D518:D520)</f>
        <v>6282160</v>
      </c>
      <c r="E517" s="34">
        <f t="shared" si="14"/>
        <v>0</v>
      </c>
      <c r="F517" s="12">
        <f>SUM(F518:F520)</f>
        <v>0</v>
      </c>
      <c r="G517" s="12">
        <f>SUM(G518:G520)</f>
        <v>0</v>
      </c>
      <c r="H517" s="12">
        <f>SUM(H518:H520)</f>
        <v>0</v>
      </c>
      <c r="I517" s="12">
        <f>SUM(I518:I520)</f>
        <v>6282160</v>
      </c>
    </row>
    <row r="518" spans="1:9" s="8" customFormat="1" ht="12.75">
      <c r="A518" s="16"/>
      <c r="B518" s="29"/>
      <c r="C518" s="35" t="s">
        <v>163</v>
      </c>
      <c r="D518" s="3">
        <v>3850000</v>
      </c>
      <c r="E518" s="33">
        <f t="shared" si="14"/>
        <v>0</v>
      </c>
      <c r="F518" s="5"/>
      <c r="G518" s="5"/>
      <c r="H518" s="5"/>
      <c r="I518" s="22">
        <v>3850000</v>
      </c>
    </row>
    <row r="519" spans="1:9" s="8" customFormat="1" ht="25.5">
      <c r="A519" s="16"/>
      <c r="B519" s="29"/>
      <c r="C519" s="35" t="s">
        <v>187</v>
      </c>
      <c r="D519" s="3">
        <v>1627000</v>
      </c>
      <c r="E519" s="33">
        <f t="shared" si="14"/>
        <v>0</v>
      </c>
      <c r="F519" s="5"/>
      <c r="G519" s="5"/>
      <c r="H519" s="5"/>
      <c r="I519" s="22">
        <v>1627000</v>
      </c>
    </row>
    <row r="520" spans="1:9" s="8" customFormat="1" ht="25.5">
      <c r="A520" s="16"/>
      <c r="B520" s="29"/>
      <c r="C520" s="35" t="s">
        <v>161</v>
      </c>
      <c r="D520" s="3">
        <v>805160</v>
      </c>
      <c r="E520" s="33">
        <f t="shared" si="14"/>
        <v>0</v>
      </c>
      <c r="F520" s="5"/>
      <c r="G520" s="5"/>
      <c r="H520" s="5"/>
      <c r="I520" s="22">
        <v>805160</v>
      </c>
    </row>
    <row r="521" spans="1:9" s="15" customFormat="1" ht="12.75">
      <c r="A521" s="16"/>
      <c r="B521" s="29">
        <v>92604</v>
      </c>
      <c r="C521" s="31" t="s">
        <v>121</v>
      </c>
      <c r="D521" s="12">
        <f>D522</f>
        <v>2300000</v>
      </c>
      <c r="E521" s="34">
        <f t="shared" si="14"/>
        <v>2300000</v>
      </c>
      <c r="F521" s="12">
        <f>F522</f>
        <v>0</v>
      </c>
      <c r="G521" s="12">
        <f>G522</f>
        <v>2300000</v>
      </c>
      <c r="H521" s="12">
        <f>H522</f>
        <v>0</v>
      </c>
      <c r="I521" s="12">
        <f>I522</f>
        <v>0</v>
      </c>
    </row>
    <row r="522" spans="1:9" s="8" customFormat="1" ht="25.5">
      <c r="A522" s="16"/>
      <c r="B522" s="29"/>
      <c r="C522" s="36" t="s">
        <v>6</v>
      </c>
      <c r="D522" s="5">
        <v>2300000</v>
      </c>
      <c r="E522" s="33">
        <f t="shared" si="14"/>
        <v>2300000</v>
      </c>
      <c r="F522" s="5"/>
      <c r="G522" s="5">
        <v>2300000</v>
      </c>
      <c r="H522" s="5"/>
      <c r="I522" s="5"/>
    </row>
    <row r="523" spans="1:9" s="15" customFormat="1" ht="12.75">
      <c r="A523" s="16"/>
      <c r="B523" s="29">
        <v>92695</v>
      </c>
      <c r="C523" s="31" t="s">
        <v>306</v>
      </c>
      <c r="D523" s="12">
        <f>SUM(D524:D524)</f>
        <v>497000</v>
      </c>
      <c r="E523" s="34">
        <f t="shared" si="14"/>
        <v>497000</v>
      </c>
      <c r="F523" s="12">
        <f>SUM(F524:F524)</f>
        <v>0</v>
      </c>
      <c r="G523" s="12">
        <f>SUM(G524:G524)</f>
        <v>300000</v>
      </c>
      <c r="H523" s="12">
        <f>SUM(H524:H524)</f>
        <v>0</v>
      </c>
      <c r="I523" s="12">
        <f>SUM(I524:I524)</f>
        <v>0</v>
      </c>
    </row>
    <row r="524" spans="1:9" s="8" customFormat="1" ht="12.75">
      <c r="A524" s="7"/>
      <c r="B524" s="27"/>
      <c r="C524" s="32" t="s">
        <v>297</v>
      </c>
      <c r="D524" s="5">
        <v>497000</v>
      </c>
      <c r="E524" s="33">
        <f t="shared" si="14"/>
        <v>497000</v>
      </c>
      <c r="F524" s="5"/>
      <c r="G524" s="5">
        <v>300000</v>
      </c>
      <c r="H524" s="5"/>
      <c r="I524" s="5"/>
    </row>
    <row r="525" spans="1:9" s="15" customFormat="1" ht="24" customHeight="1">
      <c r="A525" s="65" t="s">
        <v>288</v>
      </c>
      <c r="B525" s="66"/>
      <c r="C525" s="59" t="s">
        <v>122</v>
      </c>
      <c r="D525" s="11">
        <f>D6+D14+D19+D49+D52+D78+D92+D117+D120+D138+D142+D145+D151+D291+D294+D316+D370+D392+D438+D491+D510+D516</f>
        <v>635635301</v>
      </c>
      <c r="E525" s="56">
        <f t="shared" si="14"/>
        <v>359217217</v>
      </c>
      <c r="F525" s="11">
        <f>F6+F14+F19+F49+F52+F78+F92+F117+F120+F138+F142+F145+F151+F291+F294+F316+F370+F392+F438+F491+F510+F516</f>
        <v>179567985</v>
      </c>
      <c r="G525" s="11">
        <f>G6+G14+G19+G49+G52+G78+G92+G117+G120+G138+G142+G145+G151+G291+G294+G316+G370+G392+G438+G491+G510+G516</f>
        <v>27188084</v>
      </c>
      <c r="H525" s="11">
        <f>H6+H14+H19+H49+H52+H78+H92+H117+H120+H138+H142+H145+H151+H291+H294+H316+H370+H392+H438+H491+H510+H516</f>
        <v>1855000</v>
      </c>
      <c r="I525" s="11">
        <f>I6+I14+I19+I49+I52+I78+I92+I117+I120+I138+I142+I145+I151+I291+I294+I316+I370+I392+I438+I491+I510+I516</f>
        <v>276418084</v>
      </c>
    </row>
    <row r="526" spans="1:9" s="8" customFormat="1" ht="4.5" customHeight="1">
      <c r="A526" s="69"/>
      <c r="B526" s="70"/>
      <c r="C526" s="35"/>
      <c r="D526" s="5"/>
      <c r="E526" s="33"/>
      <c r="F526" s="5"/>
      <c r="G526" s="5"/>
      <c r="H526" s="5"/>
      <c r="I526" s="5"/>
    </row>
    <row r="527" spans="1:9" s="15" customFormat="1" ht="24" customHeight="1">
      <c r="A527" s="67" t="s">
        <v>289</v>
      </c>
      <c r="B527" s="68"/>
      <c r="C527" s="59" t="s">
        <v>123</v>
      </c>
      <c r="D527" s="11">
        <f>D528</f>
        <v>32000000</v>
      </c>
      <c r="E527" s="56">
        <f>D527-I527</f>
        <v>32000000</v>
      </c>
      <c r="F527" s="11">
        <f>F528</f>
        <v>0</v>
      </c>
      <c r="G527" s="11">
        <f>G528</f>
        <v>0</v>
      </c>
      <c r="H527" s="11">
        <f>H528</f>
        <v>0</v>
      </c>
      <c r="I527" s="11">
        <f>I528</f>
        <v>0</v>
      </c>
    </row>
    <row r="528" spans="1:9" s="8" customFormat="1" ht="25.5">
      <c r="A528" s="24"/>
      <c r="B528" s="53" t="s">
        <v>107</v>
      </c>
      <c r="C528" s="32" t="s">
        <v>124</v>
      </c>
      <c r="D528" s="5">
        <v>32000000</v>
      </c>
      <c r="E528" s="33">
        <f>D528-I528</f>
        <v>32000000</v>
      </c>
      <c r="F528" s="5"/>
      <c r="G528" s="5"/>
      <c r="H528" s="5"/>
      <c r="I528" s="5"/>
    </row>
    <row r="529" spans="1:9" s="15" customFormat="1" ht="24" customHeight="1">
      <c r="A529" s="65" t="s">
        <v>287</v>
      </c>
      <c r="B529" s="66"/>
      <c r="C529" s="59" t="s">
        <v>284</v>
      </c>
      <c r="D529" s="11">
        <f>D527+D525</f>
        <v>667635301</v>
      </c>
      <c r="E529" s="56">
        <f>D529-I529</f>
        <v>391217217</v>
      </c>
      <c r="F529" s="11">
        <f>F525+F527</f>
        <v>179567985</v>
      </c>
      <c r="G529" s="11">
        <f>G525+G527</f>
        <v>27188084</v>
      </c>
      <c r="H529" s="11">
        <f>H525+H527</f>
        <v>1855000</v>
      </c>
      <c r="I529" s="11">
        <f>I525+I527</f>
        <v>276418084</v>
      </c>
    </row>
  </sheetData>
  <mergeCells count="15">
    <mergeCell ref="I2:I4"/>
    <mergeCell ref="F2:H2"/>
    <mergeCell ref="E1:I1"/>
    <mergeCell ref="H3:H4"/>
    <mergeCell ref="F3:F4"/>
    <mergeCell ref="E2:E4"/>
    <mergeCell ref="G3:G4"/>
    <mergeCell ref="A1:A4"/>
    <mergeCell ref="B1:B4"/>
    <mergeCell ref="C1:C4"/>
    <mergeCell ref="D1:D4"/>
    <mergeCell ref="A525:B525"/>
    <mergeCell ref="A527:B527"/>
    <mergeCell ref="A529:B529"/>
    <mergeCell ref="A526:B526"/>
  </mergeCells>
  <printOptions gridLines="1" horizontalCentered="1"/>
  <pageMargins left="0.5905511811023623" right="0.5905511811023623" top="0.96" bottom="0.62" header="0.38" footer="0.3"/>
  <pageSetup horizontalDpi="300" verticalDpi="300" orientation="landscape" paperSize="9" scale="95" r:id="rId1"/>
  <headerFooter alignWithMargins="0">
    <oddHeader>&amp;C&amp;"Arial CE,Pogrubiony"
&amp;11Plan wydatków budżetu miasta Opola w 2006 roku&amp;R&amp;8Załącznik Nr 2
do uchwały Nr ...
Rady Miasta Opola
z dnia ...</oddHeader>
    <oddFooter>&amp;C&amp;P</oddFooter>
  </headerFooter>
  <ignoredErrors>
    <ignoredError sqref="F328:F347 F351:F379 F49:I51 E175:I216 I420:I439 I445 I109:I132 I20:I22 F109:G132 E42:E47 E6:E23 F6:I18 F20:H23 E49:E53 H508:H529 I55:I90 I136:I147 E167:I167 I495:I497 H491:H501 I92:I102 E55:H103 E156:I165 I516:I517 F134:I134 E218:I241 E321:I326 G328:I349 E384:I417 E328:E349 F349 E108:E134 I447:I455 I457:I460 E420:H460 F478:G479 I499:I500 F503:I503 I505:I514 H109:H126 I42:I45 I149:I154 E169:I173 E136:H154 E243:I244 E505:G529 I521:I529 F382:I382 E351:E382 E29:I31 G351:I380 H463:H469 H505:H506 F107:H108 H486:H489 F486:G501 H128:H132 I478:I479 I490:I493 F41:H46 E246:F319 H246:I319 G307:G319 G304:G305 G246:G282 G284:G300 H478:H479 E478:E479 E464:E477 H471:H477 F463:G477 I464:I477 F482:G485 H482:H485 E482:E485 E486:E503" formula="1"/>
    <ignoredError sqref="A420:B460 A6:B23 A29:B31 A49:B52 A167:B167 A175:B216 A55:B103 A156:B165 A218:B241 A321:B326 A328:B349 A384:B417 A351:B382 A136:B154 A169:B173 A243:B244 A246:B319 A41:B46 A107:B134 A478:B479 A505:B529 A463:B477 A482:B485 A486:B503" numberStoredAsText="1"/>
    <ignoredError sqref="D3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2005-11-16T08:59:30Z</cp:lastPrinted>
  <dcterms:created xsi:type="dcterms:W3CDTF">2000-11-14T12:10:39Z</dcterms:created>
  <dcterms:modified xsi:type="dcterms:W3CDTF">2005-11-16T12:07:03Z</dcterms:modified>
  <cp:category/>
  <cp:version/>
  <cp:contentType/>
  <cp:contentStatus/>
</cp:coreProperties>
</file>