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35" activeTab="0"/>
  </bookViews>
  <sheets>
    <sheet name="Wydatki zał.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a" localSheetId="0" hidden="1">'[7]Inwestycje-zał.3'!#REF!</definedName>
    <definedName name="aa" hidden="1">'[4]Inwestycje-zał.3'!#REF!</definedName>
    <definedName name="aaa" localSheetId="0" hidden="1">'[5]Inwestycje-zał.3'!#REF!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localSheetId="0" hidden="1">'[7]Inwestycje-zał.3'!#REF!</definedName>
    <definedName name="kkk" hidden="1">'[4]Inwestycje-zał.3'!#REF!</definedName>
    <definedName name="_xlnm.Print_Area" localSheetId="0">'Wydatki zał. 2'!$A$1:$M$726</definedName>
    <definedName name="planowanie" hidden="1">'[1]Inwestycje-zał.3'!#REF!</definedName>
    <definedName name="Sierpień" hidden="1">'[1]Inwestycje-zał.3'!#REF!</definedName>
    <definedName name="_xlnm.Print_Titles" localSheetId="0">'Wydatki zał. 2'!$1:$5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localSheetId="0" hidden="1">'[6]INWESTYCJE'!#REF!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<sst xmlns="http://schemas.openxmlformats.org/spreadsheetml/2006/main" count="2156" uniqueCount="759">
  <si>
    <t>92695</t>
  </si>
  <si>
    <t>Publiczne Gimnazjum dla Dorosłych</t>
  </si>
  <si>
    <t>Kwalifikacja wojskowa</t>
  </si>
  <si>
    <t>Wydatki na realizację zadań bieżących z zakresu administracji rządowej oraz innych zadań zleconych gminom (związkom gmin) ustawami</t>
  </si>
  <si>
    <t>Zasiłki i pomoc w naturze oraz składki na ubezpieczenia emerytalne i rentowe</t>
  </si>
  <si>
    <t>Dodatki mieszkaniowe</t>
  </si>
  <si>
    <t>Powiatowe centra pomocy rodzinie</t>
  </si>
  <si>
    <t>Ośrodki adopcyjno-opiekuńcze</t>
  </si>
  <si>
    <t>Żłobki</t>
  </si>
  <si>
    <t>Zespoły do spraw orzekania o niepełnosprawności</t>
  </si>
  <si>
    <t>Fundusz Pracy</t>
  </si>
  <si>
    <t>Państwowy Fundusz Rehabilitacji Osób Niepełnosprawnych</t>
  </si>
  <si>
    <t>Rehabilitacja zawodowa i społeczna</t>
  </si>
  <si>
    <t>Powiatowe urzędy pracy</t>
  </si>
  <si>
    <t>Gospodarka ściekowa i ochrona wód</t>
  </si>
  <si>
    <t>Oczyszczanie miast i wsi</t>
  </si>
  <si>
    <t>Wydatki na oczyszczanie miasta</t>
  </si>
  <si>
    <t>Utrzymanie terenów zieleni</t>
  </si>
  <si>
    <t>Konserwacja placów zabaw na terenie gminy</t>
  </si>
  <si>
    <t>Interwencyjne porządkowanie terenów zieleni</t>
  </si>
  <si>
    <t>Wdrożenie systemu znakowania i identyfikacji psów na terenie miasta Opola</t>
  </si>
  <si>
    <t>Oświetlenie ulic, placów i dróg</t>
  </si>
  <si>
    <t>Wydatki na oświetlenie ulic</t>
  </si>
  <si>
    <t>Doświetlenie ulic</t>
  </si>
  <si>
    <t>Zakłady gospodarki komunalnej</t>
  </si>
  <si>
    <t>Wpływy i wydatki związane z gromadzeniem środków z opłat produktowych</t>
  </si>
  <si>
    <t>Selektywna zbiórka i utylizacja odpadów</t>
  </si>
  <si>
    <t>Utrzymanie szaletów</t>
  </si>
  <si>
    <t>Usługi weterynaryjne</t>
  </si>
  <si>
    <t>Odkomarzanie i odszczurzanie</t>
  </si>
  <si>
    <t>Usuwanie odpadów z terenów gminy</t>
  </si>
  <si>
    <t>Usuwanie wraków pojazdów z terenu gminy</t>
  </si>
  <si>
    <t>Administrowanie terenem po rekultywacji składowiska odpadów przy Al.Przyjaźni</t>
  </si>
  <si>
    <t>Uzbrojenie terenów w rejonie ulicy Lwowskiej</t>
  </si>
  <si>
    <t>Inwestycje z udziałem ludności</t>
  </si>
  <si>
    <t>Dokumentacja przyszłościowa</t>
  </si>
  <si>
    <t>Remont kanalizacji deszczowej</t>
  </si>
  <si>
    <t>Teatry</t>
  </si>
  <si>
    <t>Biblioteki</t>
  </si>
  <si>
    <t>Remonty konserwatorskie obiektów zabytkowych</t>
  </si>
  <si>
    <t>Konserwacja, renowacja i roboty budowlane przy zabytku wpisanym do rejestru zabytków</t>
  </si>
  <si>
    <t>Rezerwaty i pomniki przyrody</t>
  </si>
  <si>
    <t>Ogrody botaniczne i zoologiczne</t>
  </si>
  <si>
    <t>Instytucje kultury fizycznej</t>
  </si>
  <si>
    <t>Stypendia sportowe za wysokie wyniki we współzawodnictwie krajowym i międzynarodowym</t>
  </si>
  <si>
    <t>OGÓŁEM WYDATKI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</si>
  <si>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</si>
  <si>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</si>
  <si>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</si>
  <si>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</si>
  <si>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</si>
  <si>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</si>
  <si>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</si>
  <si>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</si>
  <si>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</si>
  <si>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</si>
  <si>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</si>
  <si>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</si>
  <si>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</si>
  <si>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</si>
  <si>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</si>
  <si>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</si>
  <si>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</si>
  <si>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</si>
  <si>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</si>
  <si>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</si>
  <si>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</si>
  <si>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</si>
  <si>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</si>
  <si>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</si>
  <si>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</si>
  <si>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</si>
  <si>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</si>
  <si>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</si>
  <si>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</si>
  <si>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</si>
  <si>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</si>
  <si>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</si>
  <si>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</si>
  <si>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</si>
  <si>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</si>
  <si>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</si>
  <si>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</si>
  <si>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/>
  </si>
  <si>
    <t>Rolnictwo i łowiectwo</t>
  </si>
  <si>
    <t>Leśnictwo</t>
  </si>
  <si>
    <t>600</t>
  </si>
  <si>
    <t>Transport i łączność</t>
  </si>
  <si>
    <t>60004</t>
  </si>
  <si>
    <t>Lokalny transport zbiorowy</t>
  </si>
  <si>
    <t>60015</t>
  </si>
  <si>
    <t>Drogi publiczne w miastach na prawach  powiatu (w rozdziale nie ujmuje się wydatków na drogi gminne)</t>
  </si>
  <si>
    <t>Budowa wiaduktu w ciągu ulicy Ozimskiej nad linią PKP wraz z przebudową układu komunikacyjnego ul. Ozimska, Rejtana, Kolejowa</t>
  </si>
  <si>
    <t>Przebudowa Placu Kopernika, ul. Żeromskiego, ul. Oleskiej, ul. Sienkiewicza w Opolu</t>
  </si>
  <si>
    <t>Remonty i bieżące utrzymanie dróg</t>
  </si>
  <si>
    <t>60016</t>
  </si>
  <si>
    <t>Drogi publiczne gminne</t>
  </si>
  <si>
    <t>60017</t>
  </si>
  <si>
    <t>Drogi wewnętrzne</t>
  </si>
  <si>
    <t>60095</t>
  </si>
  <si>
    <t>Objęcie udziałów w "Port Lotniczy Opole - Kamień Śląski" Sp. z o. o.</t>
  </si>
  <si>
    <t>630</t>
  </si>
  <si>
    <t>Turystyka</t>
  </si>
  <si>
    <t>63001</t>
  </si>
  <si>
    <t>700</t>
  </si>
  <si>
    <t>Gospodarka mieszkaniowa</t>
  </si>
  <si>
    <t>70001</t>
  </si>
  <si>
    <t>Budowa budynku mieszkalnego wielorodzinnego z lokalami socjalnymi przy ul. Walecki 5-7 w Opolu</t>
  </si>
  <si>
    <t>70004</t>
  </si>
  <si>
    <t>Program budowy placów zabaw - środki z Miejskiego Programu Profilaktyki Rozwiązywania Problemów Alkoholowych</t>
  </si>
  <si>
    <t>Wydatki związane z zarządzaniem mieniem komunalnym - Eksploatacja</t>
  </si>
  <si>
    <t>Wydatki związane z zarządzaniem mieniem komunalnym - Media</t>
  </si>
  <si>
    <t>Wydatki związane z zarządzaniem mieniem komunalnym - Podatek od nieruchomości</t>
  </si>
  <si>
    <t>Wydatki związane z zarządzaniem mieniem komunalnym - Remonty</t>
  </si>
  <si>
    <t>Wydatki związane z zarządzaniem mieniem komunalnym - Zarządzanie</t>
  </si>
  <si>
    <t>70005</t>
  </si>
  <si>
    <t>Prowizje z tytułu sprzedaży nieruchomości</t>
  </si>
  <si>
    <t>Wydatki bieżące - ogłoszenia prasowe</t>
  </si>
  <si>
    <t>Wykupy gruntów i nieruchomości</t>
  </si>
  <si>
    <t>70021</t>
  </si>
  <si>
    <t>Towarzystwa budownictwa społecznego</t>
  </si>
  <si>
    <t>70095</t>
  </si>
  <si>
    <t>710</t>
  </si>
  <si>
    <t>Działalność usługowa</t>
  </si>
  <si>
    <t>71004</t>
  </si>
  <si>
    <t>71013</t>
  </si>
  <si>
    <t>71015</t>
  </si>
  <si>
    <t>71035</t>
  </si>
  <si>
    <t>Utrzymanie i administrowanie cmentarzami komunalnymi</t>
  </si>
  <si>
    <t>71095</t>
  </si>
  <si>
    <t>Budowa Opolskiego Centrum Wystawienniczo - Kongresowego w Opolu</t>
  </si>
  <si>
    <t>Realizacja projektu pn. "Via Regia plus"</t>
  </si>
  <si>
    <t>750</t>
  </si>
  <si>
    <t>Administracja publiczna</t>
  </si>
  <si>
    <t>75011</t>
  </si>
  <si>
    <t>75020</t>
  </si>
  <si>
    <t>Starostwa powiatowe</t>
  </si>
  <si>
    <t>75022</t>
  </si>
  <si>
    <t>Rady gmin (miast i miast na prawach powiatu)</t>
  </si>
  <si>
    <t>75023</t>
  </si>
  <si>
    <t>Urzędy gmin (miast i miast na prawach powiatu)</t>
  </si>
  <si>
    <t>75045</t>
  </si>
  <si>
    <t>75058</t>
  </si>
  <si>
    <t>Działalność informacyjna i kulturalna prowadzona za granicą</t>
  </si>
  <si>
    <t>75060</t>
  </si>
  <si>
    <t>Pomoc zagraniczna</t>
  </si>
  <si>
    <t>Pomoc rzeczowa dla gminy partnerskiej Ivano - Frankivsk na Ukrainie z przeznaczeniem na usuwanie zniszczeń spowodowanych przez powódź</t>
  </si>
  <si>
    <t>75075</t>
  </si>
  <si>
    <t>75095</t>
  </si>
  <si>
    <t>Zakup sprzętu i oprogramowania do celów zarządzania mieniem komunalnym</t>
  </si>
  <si>
    <t>751</t>
  </si>
  <si>
    <t>Urzędy naczelnych organów władzy państwowej, kontroli i ochrony prawa oraz sądownictwa</t>
  </si>
  <si>
    <t>75101</t>
  </si>
  <si>
    <t>752</t>
  </si>
  <si>
    <t>Obrona narodowa</t>
  </si>
  <si>
    <t>75212</t>
  </si>
  <si>
    <t>Pozostałe wydatki  obronne</t>
  </si>
  <si>
    <t>754</t>
  </si>
  <si>
    <t>Bezpieczeństwo publiczne i ochrona przeciwpożarowa</t>
  </si>
  <si>
    <t>75404</t>
  </si>
  <si>
    <t>Komendy wojewódzkie Policji</t>
  </si>
  <si>
    <t>75411</t>
  </si>
  <si>
    <t>Wydatki na zadania bieżące realizowane na podstawie porozumień (umów) między jednostkami samorządu terytorialnego</t>
  </si>
  <si>
    <t>75412</t>
  </si>
  <si>
    <t>75414</t>
  </si>
  <si>
    <t>75415</t>
  </si>
  <si>
    <t>75416</t>
  </si>
  <si>
    <t>Straż Miejska</t>
  </si>
  <si>
    <t>Straż Miejska - wydatki bieżące</t>
  </si>
  <si>
    <t>Straż Miejska - zakupy inwestycyjne sprzętu</t>
  </si>
  <si>
    <t>75478</t>
  </si>
  <si>
    <t>756</t>
  </si>
  <si>
    <t xml:space="preserve"> Dochody od osób prawnych, od osób fizycznych i od innych jednostek nieposiadających osobowości prawnej oraz wydatki związane z ich poborem</t>
  </si>
  <si>
    <t>75647</t>
  </si>
  <si>
    <t>Pobór podatków, opłat i nieopodatkowanych należności budżetowych</t>
  </si>
  <si>
    <t>Prowizje z tytułu opłaty targowej i opłaty skarbowej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</si>
  <si>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</si>
  <si>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</si>
  <si>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</si>
  <si>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</si>
  <si>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</si>
  <si>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</si>
  <si>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</si>
  <si>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75832</t>
  </si>
  <si>
    <t>801</t>
  </si>
  <si>
    <t>Oświata i wychowanie</t>
  </si>
  <si>
    <t>80101</t>
  </si>
  <si>
    <t>Niepubliczne i publiczne szkoły podstawowe - dotacje</t>
  </si>
  <si>
    <t>80102</t>
  </si>
  <si>
    <t>80104</t>
  </si>
  <si>
    <t>Przedszkole Publiczne Integracyjne Nr 38</t>
  </si>
  <si>
    <t>Przedszkole Publiczne Integracyjne Nr 51</t>
  </si>
  <si>
    <t>Zespół Szkolno-Przedszkolny Nr 1- Przedszkole Publiczne Nr 36</t>
  </si>
  <si>
    <t>80105</t>
  </si>
  <si>
    <t>Przedszkole Publiczne Specjalne Nr 53</t>
  </si>
  <si>
    <t>80110</t>
  </si>
  <si>
    <t>Niepubliczne i publiczne gimnazja - dotacje</t>
  </si>
  <si>
    <t>80111</t>
  </si>
  <si>
    <t>80113</t>
  </si>
  <si>
    <t>Dowóz dzieci niepełnosprawnych do szkół i ośrodków szkolno-wychowawczych</t>
  </si>
  <si>
    <t>80120</t>
  </si>
  <si>
    <t>Licea ogólnokształcące</t>
  </si>
  <si>
    <t>Licea ogólnokształcące niepubliczne i publiczne - dotacje</t>
  </si>
  <si>
    <t>Zespół Szkół Ogólnokształcących PLO Nr III - termomodernizacja</t>
  </si>
  <si>
    <t>80130</t>
  </si>
  <si>
    <t>Niepubliczne i publiczne licea i technika zawodowe - dotacje</t>
  </si>
  <si>
    <t>Zespół Szkół im. Prymasa Tysiąclecia</t>
  </si>
  <si>
    <t>80132</t>
  </si>
  <si>
    <t>80134</t>
  </si>
  <si>
    <t>Szkoły zawodowe specjalne</t>
  </si>
  <si>
    <t>80140</t>
  </si>
  <si>
    <t>Zespół Placówek Oświatowych - Centrum Kształcenia Praktycznego - zakupy inwestycyjne sprzętu</t>
  </si>
  <si>
    <t>80142</t>
  </si>
  <si>
    <t>80146</t>
  </si>
  <si>
    <t>80195</t>
  </si>
  <si>
    <t>Dofinansowanie pracodawcom kosztów kształcenia młodocianych pracowników</t>
  </si>
  <si>
    <t>Ogłoszenia prasowe</t>
  </si>
  <si>
    <t>Realizacja akcji "Pij mleko codziennie"</t>
  </si>
  <si>
    <t>Realizacja projektu pn. "Elastyczne przedszkola-wsparcie edukacji przedszkolnej w mieście Opolu"</t>
  </si>
  <si>
    <t>Realizacja projektu pn. "Program rozwojowy szkół zawodowych miasta Opola"</t>
  </si>
  <si>
    <t>Wydatki na realizację własnych zadań bieżących gmin (związków gmin) - dofinansowanie pracodawcom kosztów kształcenia młodocianych pracowników</t>
  </si>
  <si>
    <t>Wypłata renty z tytułu realizacji wyroku Sądu Okręgowego w Opolu</t>
  </si>
  <si>
    <t>851</t>
  </si>
  <si>
    <t>Ochrona zdrowia</t>
  </si>
  <si>
    <t>85121</t>
  </si>
  <si>
    <t>SP ZOZ Centrum - remont pomieszczeń w budynku SP ZOZ Centrum w Opolu</t>
  </si>
  <si>
    <t>85149</t>
  </si>
  <si>
    <t>Realizacja programu profilaktyki chorób układu krążenia - dotacja dla SP ZOZ Centrum</t>
  </si>
  <si>
    <t>Realizacja programu profilaktyki chorób układu krążenia - dotacja dla SP ZOZ Śródmieście</t>
  </si>
  <si>
    <t>Realizacja programu profilaktyki raka prostaty dla mężczyzn - dotacja dla SP ZOZ Centrum</t>
  </si>
  <si>
    <t>Realizacja programu profilaktyki raka prostaty dla mężczyzn - dotacja dla SP ZOZ Śródmieście</t>
  </si>
  <si>
    <t>Realizacja programu profilaktyki raka prostaty dla mężczyzn - dotacja dla SP ZOZ Zaodrze</t>
  </si>
  <si>
    <t>Realizacja programu profilaktyki w zakresie wczesnego wykrywania raka krtani - dotacja dla SP ZOZ Centrum</t>
  </si>
  <si>
    <t>85153</t>
  </si>
  <si>
    <t>85154</t>
  </si>
  <si>
    <t>85156</t>
  </si>
  <si>
    <t>85195</t>
  </si>
  <si>
    <t>Planowane działania w zakresie promocji zdrowia</t>
  </si>
  <si>
    <t>852</t>
  </si>
  <si>
    <t>Pomoc społeczna</t>
  </si>
  <si>
    <t>85201</t>
  </si>
  <si>
    <t>Placówki opiekuńczo-wychowawcze</t>
  </si>
  <si>
    <t>Dom Dziecka - wydatki bieżące</t>
  </si>
  <si>
    <t>Pogotowie Opiekuńcze - wydatki bieżące</t>
  </si>
  <si>
    <t>85202</t>
  </si>
  <si>
    <t>Domy pomocy społecznej</t>
  </si>
  <si>
    <t>Dom Pomocy Społecznej dla Kombatantów - wydatki bieżące</t>
  </si>
  <si>
    <t>Dom Pomocy Społecznej dla Kombatantów - wydatki na realizację bieżących zadań własnych powiatu</t>
  </si>
  <si>
    <t>Domy Dziennego Pobytu</t>
  </si>
  <si>
    <t>85203</t>
  </si>
  <si>
    <t>Wydatki na inwestycje i zakupy inwestycyjne z zakresu administracji rządowej oraz innych zadań zleconych gminom ustawami - Środowiskowy Dom Samopomocy w Opolu przy ul. Mielęckiego 4a - zakupy inwestycyjne sprzętu</t>
  </si>
  <si>
    <t>Wydatki na inwestycje i zakupy inwestycyjne z zakresu administracji rządowej oraz innych zadań zleconych gminom ustawami - Środowiskowy Dom Samopomocy w Opolu ul. Stoińskiego 8 - zakupy inwestycyjne sprzętu</t>
  </si>
  <si>
    <t>Wydatki na zadania bieżące z zakresu administracji rządowej oraz inne zadania zlecone ustawami realizowane przez powiat - ośrodek wsparcia dla ofiar przemocy</t>
  </si>
  <si>
    <t>85204</t>
  </si>
  <si>
    <t>85212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</si>
  <si>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</si>
  <si>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</si>
  <si>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</si>
  <si>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Realizacja projektu pn. "Moja praca - moja przyszłość"</t>
  </si>
  <si>
    <t>85215</t>
  </si>
  <si>
    <t>85218</t>
  </si>
  <si>
    <t>85219</t>
  </si>
  <si>
    <t>Ośrodki pomocy społecznej</t>
  </si>
  <si>
    <t>Miejski Ośrodek Pomocy Rodzinie - wydatki bieżące</t>
  </si>
  <si>
    <t>85220</t>
  </si>
  <si>
    <t>Jednostki specjalistycznego poradnictwa, mieszkania chronione i ośrodki interwencji kryzysowej</t>
  </si>
  <si>
    <t>85226</t>
  </si>
  <si>
    <t>Ośrodek Adopcyjno - Opiekuńczy - wydatki bieżące</t>
  </si>
  <si>
    <t>85228</t>
  </si>
  <si>
    <t>Usługi opiekuńcze i specjalistyczne usługi opiekuńcze</t>
  </si>
  <si>
    <t>85233</t>
  </si>
  <si>
    <t>85295</t>
  </si>
  <si>
    <t>Ogłoszenia prasowe związane z pomocą społeczną</t>
  </si>
  <si>
    <t>Punkt Konsultacyjny</t>
  </si>
  <si>
    <t>853</t>
  </si>
  <si>
    <t>Pozostałe zadania w zakresie polityki społecznej</t>
  </si>
  <si>
    <t>85305</t>
  </si>
  <si>
    <t>Żłobek - Pomnik Matki Polki - wydatki bieżące</t>
  </si>
  <si>
    <t>Żłobek Nr 2 - wydatki bieżące</t>
  </si>
  <si>
    <t>Żłobek Nr 4 - wydatki bieżące</t>
  </si>
  <si>
    <t>Żłobek Nr 9 - wydatki bieżące</t>
  </si>
  <si>
    <t>85321</t>
  </si>
  <si>
    <t>85322</t>
  </si>
  <si>
    <t>85324</t>
  </si>
  <si>
    <t>85333</t>
  </si>
  <si>
    <t>Powiatowy Urząd Pracy - wydatki bieżące</t>
  </si>
  <si>
    <t>Realizacja projektu pn. "Postaw na siebie"</t>
  </si>
  <si>
    <t>Realizacja projektu pn. "Pośredniaczek"</t>
  </si>
  <si>
    <t>85395</t>
  </si>
  <si>
    <t>854</t>
  </si>
  <si>
    <t>Edukacyjna opieka wychowawcza</t>
  </si>
  <si>
    <t>85401</t>
  </si>
  <si>
    <t>85406</t>
  </si>
  <si>
    <t>Poradnie psychologiczno-pedagogiczne w tym poradnie specjalistyczne</t>
  </si>
  <si>
    <t>85407</t>
  </si>
  <si>
    <t>Międzyszkolny Ośrodek Sportowy</t>
  </si>
  <si>
    <t>85410</t>
  </si>
  <si>
    <t>Zespół Szkół Mechanicznych - Internat</t>
  </si>
  <si>
    <t>85412</t>
  </si>
  <si>
    <t>85415</t>
  </si>
  <si>
    <t>Plan na 31.12.2009 r.</t>
  </si>
  <si>
    <t>Wykonanie 
za 2009 r.</t>
  </si>
  <si>
    <t>Wydatki 
bieżące</t>
  </si>
  <si>
    <t>Struktura wykonania za 2009 r.</t>
  </si>
  <si>
    <t>Plan wg uchwały RM Nr XLII/425/08 
z dnia 16.12.2008r.</t>
  </si>
  <si>
    <t>Budowa obwodnicy piastowskiej w Opolu - odcinek od obwodnicy północnej 
do ul. Krapkowickiej</t>
  </si>
  <si>
    <t>Opracowanie dokumentacji budowy węzła komunikacyjnego drogi wojewódzkiej nr 454 
(ul. Budowlanych - Sobieskiego) z obwodnicą północną</t>
  </si>
  <si>
    <t>Przebudowa mostu nad rzeką Maliną w ciągu 
ul. Częstochowskiej w Opolu</t>
  </si>
  <si>
    <t>Przebudowa wiaduktu i układu komunikacyjnego oraz remont wiaduktu żelbetowego w ciągu 
ul. Reymonta</t>
  </si>
  <si>
    <t>Administrowanie parkingiem strzeżonym przy 
ul. Kołłątaja w Opolu</t>
  </si>
  <si>
    <t>SP ZOZ Centrum - zakup sprzętu medycznego - aparat mammograficzny</t>
  </si>
  <si>
    <t>Budowa dróg, oświetlenia ulicznego, sieci wodociągowej, kanalizacji sanitarnej i deszczowej w rejonie obwodnicy Północnej 
- ul. Północnej w Opolu</t>
  </si>
  <si>
    <t>Budowa kanalizacji deszczowej 
w ul. Dunikowskiego i ul. Rzecznej wraz z remontem sieci wodociągowej i drogi</t>
  </si>
  <si>
    <t>Budowa odcinka kanalizacji deszczowej 
w ul. Armii Krajowej na odcinku wykonywania nowej jezdni w ramach przebudowy wiaduktu i układu komunikacyjnego oraz remontu wiaduktu żelbetowego w ciągu ul. Reymonta</t>
  </si>
  <si>
    <t>Przebudowa, rozbudowa i termomodernizacja budynku Zespołu Pieśni i Tańca "Opole" przy 
Al. Przyjaźni w Opolu</t>
  </si>
  <si>
    <t>Iluminacja murów obronnych 
przy ul. Ks. S. Baldego</t>
  </si>
  <si>
    <t>Opracowanie dokumentacji technicznej i studium wykonalności do projektu pn. "ODRA uRZEKA 
w Opolu"</t>
  </si>
  <si>
    <t>Opracowanie dokumentacji technicznej pełnowymiarowego boiska do piłki nożnej ze sztucznej nawierzchni przy 
ul. Gajowej/Grudzickiej</t>
  </si>
  <si>
    <t>Przebudowa skrzyżowania ul. Powstańców Warszawskich (Obwodnica Północna) 
z ul. Sobieskiego w Opolu - w zakresie korekty geometrii</t>
  </si>
  <si>
    <t>Przebudowa ul. Wiejskiej w Opolu odcinek 
od ul. Pużaka do ul. Oleskiej wraz z rozbudową oświetlenia ulicznego i budową kanalizacji deszczowej - etap II</t>
  </si>
  <si>
    <t>Rozbudowa cmentarza komunalnego 
ul. Cmentarna w Opolu - II etap - opracowanie dokumentacji</t>
  </si>
  <si>
    <t>85417</t>
  </si>
  <si>
    <t>Zespół Placówek Oświatowych Szkolne Schronisko Młodzieżowe</t>
  </si>
  <si>
    <t>85446</t>
  </si>
  <si>
    <t>85495</t>
  </si>
  <si>
    <t>900</t>
  </si>
  <si>
    <t>Gospodarka komunalna i ochrona środowiska</t>
  </si>
  <si>
    <t>90001</t>
  </si>
  <si>
    <t>Program Funduszu Spójności/ISPA "Poprawa jakości wody w Opolu"</t>
  </si>
  <si>
    <t>Wydatki bieżące niekwalifikowane związane z realizacją Programu Fundusz Spójności/ISPA - Poprawa jakości wody w Opolu</t>
  </si>
  <si>
    <t>Wydatki majątkowe niekwalifikowane związane z realizacją Programu Fundusz Spójności/ISPA - Poprawa jakości wody w Opolu</t>
  </si>
  <si>
    <t>90002</t>
  </si>
  <si>
    <t>Selektywna zbiórka odpadów komunalnych w systemie pojemnikowym na terenie gminy Opole</t>
  </si>
  <si>
    <t>90003</t>
  </si>
  <si>
    <t>90004</t>
  </si>
  <si>
    <t>Utrzymanie zieleni w miastach i gminach</t>
  </si>
  <si>
    <t>90013</t>
  </si>
  <si>
    <t>Schroniska dla zwierząt</t>
  </si>
  <si>
    <t>Miejskie Schronisko dla Bezdomnych Zwierząt - wydatki bieżące</t>
  </si>
  <si>
    <t>90015</t>
  </si>
  <si>
    <t>90017</t>
  </si>
  <si>
    <t>Miejski Zarząd Dróg - wydatki bieżące</t>
  </si>
  <si>
    <t>90020</t>
  </si>
  <si>
    <t>90095</t>
  </si>
  <si>
    <t>Fundusz Spójności/ISPA - utrzymanie Biura Projektu FS - wydatki bieżące</t>
  </si>
  <si>
    <t>Odszkodowania z tytułu obniżenia wartości nieruchomości gruntowej spowodowanej umieszczeniem na niej urządzeń infrastruktury technicznej</t>
  </si>
  <si>
    <t>Ogłoszenia w mediach - dostęp do informacji o środowisku</t>
  </si>
  <si>
    <t>Operaty wykonywane przez biegłych i rzeczoznawców w zakresie ochrony środowiska</t>
  </si>
  <si>
    <t>Uzbrojenie terenów w rejonie ulicy Arki Bożka w Opolu</t>
  </si>
  <si>
    <t>921</t>
  </si>
  <si>
    <t>Kultura i ochrona dziedzictwa narodowego</t>
  </si>
  <si>
    <t>92106</t>
  </si>
  <si>
    <t>Opolski Teatr Lalki i Aktora</t>
  </si>
  <si>
    <t>92109</t>
  </si>
  <si>
    <t>Domy i ośrodki kultury, świetlice i kluby</t>
  </si>
  <si>
    <t>Miejski Ośrodek Kultury</t>
  </si>
  <si>
    <t>Utworzenie Narodowego Centrum Polskiej Piosenki poprzez przebudowę Amfiteatru Tysiąclecia w Opolu</t>
  </si>
  <si>
    <t>92110</t>
  </si>
  <si>
    <t>Galerie i biura wystaw artystycznych</t>
  </si>
  <si>
    <t>Galeria Sztuki Współczesnej</t>
  </si>
  <si>
    <t>92116</t>
  </si>
  <si>
    <t>Miejska Biblioteka Publiczna</t>
  </si>
  <si>
    <t>92118</t>
  </si>
  <si>
    <t>Muzea</t>
  </si>
  <si>
    <t>92120</t>
  </si>
  <si>
    <t>Ochrona zabytków i opieka nad zabytkami</t>
  </si>
  <si>
    <t>92195</t>
  </si>
  <si>
    <t>Przygotowanie monografii Opola</t>
  </si>
  <si>
    <t>925</t>
  </si>
  <si>
    <t>Ogrody botaniczne i zoologiczne oraz naturalne obszary i obiekty chronionej przyrody</t>
  </si>
  <si>
    <t>92503</t>
  </si>
  <si>
    <t>92504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</si>
  <si>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</si>
  <si>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</si>
  <si>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</si>
  <si>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</si>
  <si>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</si>
  <si>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</si>
  <si>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</si>
  <si>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</si>
  <si>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</si>
  <si>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</si>
  <si>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Gimnazja specjalne</t>
  </si>
  <si>
    <t>Zespół Szkół Specjalnych - Publiczne Gimnazjum Specjalne</t>
  </si>
  <si>
    <t>Dowożenie uczniów do szkół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</si>
  <si>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</si>
  <si>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</si>
  <si>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</si>
  <si>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</si>
  <si>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</si>
  <si>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</si>
  <si>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Budowlanych</t>
  </si>
  <si>
    <t>ZSZ WZDZ - publiczna - dotacja</t>
  </si>
  <si>
    <t>Szkoły artystyczne</t>
  </si>
  <si>
    <t>Komisje egzaminacyjne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</si>
  <si>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</si>
  <si>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</si>
  <si>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</si>
  <si>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</si>
  <si>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</si>
  <si>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</si>
  <si>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</si>
  <si>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>Przedszkole Publiczne Nr 33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</si>
  <si>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</si>
  <si>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</si>
  <si>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</si>
  <si>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</si>
  <si>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</si>
  <si>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Placówki wychowania pozaszkolnego</t>
  </si>
  <si>
    <t>Młodzieżowy Dom Kultury</t>
  </si>
  <si>
    <t>Państwowe Ognisko Plastyczne - dotacja</t>
  </si>
  <si>
    <t>Internaty i bursy szkolne</t>
  </si>
  <si>
    <t>Internat przy WZDZ Opole - dotacja</t>
  </si>
  <si>
    <t>Pomoc materialna dla uczniów</t>
  </si>
  <si>
    <t>Szkolne schroniska młodzieżowe</t>
  </si>
  <si>
    <t>Zespół Państwowych Placówek Kształcenia Plastycznego</t>
  </si>
  <si>
    <t>L.p.</t>
  </si>
  <si>
    <t>Fundusz nagród do dyspozycji Prezydenta</t>
  </si>
  <si>
    <t>Kontakty zagraniczne placówek oświatowych</t>
  </si>
  <si>
    <t>Doskonalenie zawodowe nauczycieli</t>
  </si>
  <si>
    <t>Ośrodki szkolenia, dokształcania i doskonalenia kadr</t>
  </si>
  <si>
    <t>Centra kształcenia ustawicznego i praktycznego oraz ośrodki dokształcania zawodowego</t>
  </si>
  <si>
    <t>Przedszkole Publiczne Nr 37</t>
  </si>
  <si>
    <t>Zespół Szkół Ogólnokształcących - Publiczne Gimnazjum Nr 9</t>
  </si>
  <si>
    <t>Publiczne Liceum Ogólnokształcące Nr I</t>
  </si>
  <si>
    <t>Publiczne Liceum Ogólnokształcące Nr II</t>
  </si>
  <si>
    <t>Zespół Szkół Ogólnokształcących - Publiczne Liceum Ogólnokształcące Nr III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</si>
  <si>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</si>
  <si>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</si>
  <si>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</si>
  <si>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Dokształcanie i doskonalenie nauczycieli</t>
  </si>
  <si>
    <t>%                   9:6</t>
  </si>
  <si>
    <t>Zespół Placówek Oświatowych - Centrum Kształcenia Praktycznego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</si>
  <si>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</si>
  <si>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</si>
  <si>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</si>
  <si>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konferencje, konsultacje, narady, spotkania, imprezy i uroczystości szkolne m.in. związane z jubileuszem szkoły, nadaniem imienia szkole oraz inne zadania edukacyjne</t>
  </si>
  <si>
    <t>Stypendia dla uczniów</t>
  </si>
  <si>
    <t>Fundusz świadczeń socjalnych dla nauczycieli emerytów i rencistów</t>
  </si>
  <si>
    <t>Odprawy i nagrody jubileuszowe pracowników oświaty</t>
  </si>
  <si>
    <t>Przedszkole Publiczne Nr 18</t>
  </si>
  <si>
    <t>Kolonie i obozy oraz inne formy wypoczynku dzieci i młodzieży szkolnej, a także szkolenia młodzieży</t>
  </si>
  <si>
    <t>Dział</t>
  </si>
  <si>
    <t>Treść</t>
  </si>
  <si>
    <t>Zespół Szkół Specjalnych - Szkoła Specjalna Przysposabiająca do Pracy</t>
  </si>
  <si>
    <t>Wydatki na realizację własnych zadań bieżących gmin (związków gmin)</t>
  </si>
  <si>
    <t>Wydatki na realizację bieżących zadań własnych powiatu</t>
  </si>
  <si>
    <t>Wynagrodzenia 
i pochodne</t>
  </si>
  <si>
    <t>Zespół Szkolno-Przedszkolny Nr 1 - Publiczna Szkoła Podstawowa Nr 28</t>
  </si>
  <si>
    <t>Miejska Poradnia Psychologiczno - Pedagogiczna</t>
  </si>
  <si>
    <t>Rozdział</t>
  </si>
  <si>
    <t>z tego</t>
  </si>
  <si>
    <t>Wydatki bieżące</t>
  </si>
  <si>
    <t>w tym</t>
  </si>
  <si>
    <t>Pozostała działalność</t>
  </si>
  <si>
    <t>010</t>
  </si>
  <si>
    <t>01008</t>
  </si>
  <si>
    <t>Melioracje wodne</t>
  </si>
  <si>
    <t>Konserwacja i utrzymanie rowów melioracyjnych</t>
  </si>
  <si>
    <t>01030</t>
  </si>
  <si>
    <t>Izby rolnicze</t>
  </si>
  <si>
    <t>01095</t>
  </si>
  <si>
    <t>Zakupy inwestycyjne sprzętu</t>
  </si>
  <si>
    <t>Zlecenie wykonania studium wykonalności dla projektu pn. "Zakup taboru autobusowego"</t>
  </si>
  <si>
    <t>Budowa zatoki autobusowej i korekta szerokości jezdni ul.Niemodlińskiej w Opolu na odcinku od ul.Hallera do granicy miasta - droga wojewódzka nr 435</t>
  </si>
  <si>
    <t>Przebudowa przepustu na rzece Olszynce w ciągu drogi powiatowej nr 1766 O w Opolu</t>
  </si>
  <si>
    <t>Przebudowa ulic w zakresie: budowa ścieżki pieszo - rowerowej z przebudową pasa drogowego ul. Luboszyckiej w Opolu - etap II - odcinek od ul. Kępskiej do obwodnicy północnej Opola</t>
  </si>
  <si>
    <t>Wykonanie instalacji elektrycznej w Ratuszu 
- II etap</t>
  </si>
  <si>
    <t>Łódź pontonowa z silnikiem zaburtowym 
dla OSP ORW</t>
  </si>
  <si>
    <t>PSP Nr 14 - opracowanie dokumentacji technicznej na adaptację segmentu budynku dla potrzeb Publicznego Przedszkola Specjalnego 
Nr 53</t>
  </si>
  <si>
    <t>Realizacja projektu pn. "OFP. Partnerstwo 
w dobie kryzysu"</t>
  </si>
  <si>
    <t>Rezerwa celowa - wydatki bieżące na zadania 
z zakresu zarządzania kryzysowego</t>
  </si>
  <si>
    <t>Budowa oświetlenia ul.Budowlanych 
odc. od ul.Prudnickiej do skrzyżowania 
z Obwodnicą Północną</t>
  </si>
  <si>
    <t>Remont mostu nad rzeką Odrą w ciągu ulicy Nysy Łużyckiej w Opolu - droga wojewódzka 435</t>
  </si>
  <si>
    <t>Remont nawierzchni jezdni Obwodnicy Północnej na wlocie do skrzyżowania z ul. Luboszycką od strony Wrocławia z Opola</t>
  </si>
  <si>
    <t>Remont ul.1-go Maja w Opolu na odcinku od ul.Katowickiej do Plebiscytowej</t>
  </si>
  <si>
    <t>Budowa parkingu na międzywalu rzeki Odry w rejonie mostu Piastowskiego w Opolu - opracowanie dokumentacji</t>
  </si>
  <si>
    <t>Przebudowa ul.Bierkowickiej i ulic sąsiednich wraz z budową kanalizacji deszczowej</t>
  </si>
  <si>
    <t>Remont chodnika przy ul. Karpackiej</t>
  </si>
  <si>
    <t>Rozbudowa ulicy Rybackiej i ulicy Poświatowskiej wraz z rozbudową oświetlenia ulicznego w ulicy Poświatowskiej</t>
  </si>
  <si>
    <t>Budowa chodnika w ul. Olsztyńskiej wraz z budową oświetlenia</t>
  </si>
  <si>
    <t>Budowa drogi gminnej, wewnętrznej, dojazdowej do osiedla mieszkaniowego Opolskiego Towarzystwa Budownictwa Społecznego przy ul. Koszalińskiej w Opolu</t>
  </si>
  <si>
    <t>Budowa drogi wewnętrznej przy budynkach mieszkalnych w m. Opole - Półwieś</t>
  </si>
  <si>
    <t>Odszkodowania z tytułu szkód powstałych na drogach wewnętrznych</t>
  </si>
  <si>
    <t>Budowa Optycznej Sieci Teleinformatycznej Opola "OSTO"</t>
  </si>
  <si>
    <t>Aranżacja nowej siedziby Miejskiej i Regionalnej Informacji Turystycznej</t>
  </si>
  <si>
    <t>Remonty placów zabaw</t>
  </si>
  <si>
    <t>Remonty terenów zewnętrznych</t>
  </si>
  <si>
    <t>Budowa Targowiska Miejskiego "Centrum" w Opolu przy ul. Targowej-Dubois</t>
  </si>
  <si>
    <t>Działalność jednostek pomocniczych</t>
  </si>
  <si>
    <t>Wybory do rad jednostek pomocniczych</t>
  </si>
  <si>
    <t>Zakup sprzętu informatycznego</t>
  </si>
  <si>
    <t>Realizacja projektu "Profesjonalna kadra samorządowa miasta Opola"</t>
  </si>
  <si>
    <t>Pomoc humanitarna dla miast partnerskich</t>
  </si>
  <si>
    <t>Osuszenie budynku Ratusza</t>
  </si>
  <si>
    <t>Przebudowa sieci teleinformatycznej i dedykowanej sieci elektrycznej wraz z przebudową serwerowni - Ratusz, Pl. Wolności</t>
  </si>
  <si>
    <t>Remont korytarzy w Ratuszu</t>
  </si>
  <si>
    <t>Remont nawierzchni terenu na zapleczu biurowca przy Pl. Wolności 7-8, osuszenie budynku - etap I</t>
  </si>
  <si>
    <t>Remont wieży w Ratuszu</t>
  </si>
  <si>
    <t>Wykonanie klimatyzacji pomieszczeń na I piętrze budynku Ratusza</t>
  </si>
  <si>
    <t>75113</t>
  </si>
  <si>
    <t>Wybory do Parlamentu Europejskiego</t>
  </si>
  <si>
    <t>Adaptacja pomieszczeń na potrzeby Komendy Miejskiej Policji w Opolu</t>
  </si>
  <si>
    <t>Zakup wyposażenia do pokoju przesłuchań tzw. "Niebieskiego Pokoju" na potrzeby Komendy Miejskiej Policji w Opolu</t>
  </si>
  <si>
    <t>Pobór wody do celów gaśniczych</t>
  </si>
  <si>
    <t>Wydatki na inwestycje i zakupy inwestycyjne realizowane na podstawie porozumień (umów) między jednostkami samorządu terytorialnego</t>
  </si>
  <si>
    <t>Wydatki na inwestycje i zakupy inwestycyjne z zakresu administracji rządowej oraz inne zadania zlecone ustawami realizowane przez powiat - zakup ciężkiego samochodu ratowniczo-gaśniczego</t>
  </si>
  <si>
    <t>Wydatki na inwestycje i zakupy inwestycyjne z zakresu administracji rządowej oraz inne zadania zlecone ustawami realizowane przez powiat  - zakup systemu zabezpieczającego sieć komputerową Komendy Miejskiej Państwowej Straży Pożarnej w Opolu</t>
  </si>
  <si>
    <t>75495</t>
  </si>
  <si>
    <t>Współpraca z organizacjami pozarządowymi w zakresie przeciwdziałania demoralizacji i przestępczości</t>
  </si>
  <si>
    <t>Rezerwa celowa - wydatki bieżące na odprawy emerytalne dla pracowników jednostek organizacyjnych miasta Opola</t>
  </si>
  <si>
    <t>PSP Nr 15 - budowa szybu windy</t>
  </si>
  <si>
    <t>PSP Nr 2 - budowa placu zabaw</t>
  </si>
  <si>
    <t>PSP Nr 2 - wykonanie i montaż piłkochwytów</t>
  </si>
  <si>
    <t>PSP Nr 20 - oświetlenie boisk szkolnych</t>
  </si>
  <si>
    <t>PSP Nr 24 - remont dachu sali gimnastycznej i schodów wewnętrznych</t>
  </si>
  <si>
    <t>PSP Nr 29 - środki z Miejskiego Programu Profilaktyki Rozwiązywania Problemów Alkoholowych</t>
  </si>
  <si>
    <t>PSP Nr 5 - wymiana zaworów, elektrody w Ecomatiku, wymiana stolarki</t>
  </si>
  <si>
    <t>PSP Nr 9 - wykonanie przyłącza centralnego ogrzewania</t>
  </si>
  <si>
    <t>Realizacja Rządowego Programu wspierania w latach 2009-2014 organów prowadzących w zapewnieniu bezpiecznych warunków nauki, wychowania i opieki w klasach I-III szkół podstawowych i ogólnokształcących szkół muzycznych I stopnia - "Radosna Szkoła"</t>
  </si>
  <si>
    <t>Termomodernizacja obiektu Publicznej Szkoły Podstawowej Nr 5 w Opolu</t>
  </si>
  <si>
    <t>Wydatki na realizację zadań bieżących z zakresu administracji rządowej oraz innych zadań zleconych gminie (związkom gmin) ustawami - zapewnienie korzystania z usługi szerokopasmowego dostępu do Internetu</t>
  </si>
  <si>
    <t>Zespół Szkolno-Przedszkolny Nr 1 - PSP Nr 28 - częściowe docieplenie budynku szkoły</t>
  </si>
  <si>
    <t>Zespół Szkół Specjalnych - zakup busa do przewozu osób niepełnosprawnych</t>
  </si>
  <si>
    <t>ZSS - PSP Nr 13 - zakup wózka Jolly</t>
  </si>
  <si>
    <t>PP Nr 16 - remont dachu</t>
  </si>
  <si>
    <t>PP Nr 20 - termomodernizacja obiektu</t>
  </si>
  <si>
    <t>PP Nr 30-remont c.o.</t>
  </si>
  <si>
    <t>PP Nr 5 - remont dachu</t>
  </si>
  <si>
    <t>Adaptacja pomieszczeń w PG nr 2 na potrzeby biblioteki szkolnej oraz siedzibę związków zawodowych nauczycieli</t>
  </si>
  <si>
    <t>PG Nr 1 - środki z Miejskiego Programu Profilaktyki Rozwiązywania Problemów Alkoholowych</t>
  </si>
  <si>
    <t>PG Nr 2 - opracowanie dokumentacji rozbudowy sali gimnastycznej</t>
  </si>
  <si>
    <t>PG Nr 2 - środki z Miejskiego Programu Profilaktyki Rozwiązywania Problemów Alkoholowych</t>
  </si>
  <si>
    <t>PG Nr 2 - wykonanie wentylacji zaplecza sportowego</t>
  </si>
  <si>
    <t>PG Nr 3 - remont i adaptacja sali dydaktycznej na pracownię chemii</t>
  </si>
  <si>
    <t>PG Nr 3 - remont instalacji elektrycznej</t>
  </si>
  <si>
    <t>PG Nr 3 - remont zaplecza sanitarno-szatniowego</t>
  </si>
  <si>
    <t>PG Nr 4 - przebudowa boiska</t>
  </si>
  <si>
    <t>PG Nr 4 - środki z Miejskiego Programu Profilaktyki Rozwiązywania Problemów Alkoholowych</t>
  </si>
  <si>
    <t>PG Nr 5 - środki z Miejskiego Programu Profilaktyki Rozwiązywania Problemów Alkoholowych</t>
  </si>
  <si>
    <t>PG Nr 6 - środki z Miejskiego Programu Profilaktyki Rozwiązywania Problemów Alkoholowych</t>
  </si>
  <si>
    <t>PG Nr 7 - budowa hali namiotowej</t>
  </si>
  <si>
    <t>PG Nr 7 - środki z Miejskiego Programu Profilaktyki Rozwiązywania Problemów Alkoholowych</t>
  </si>
  <si>
    <t>PG Nr 7 - wyposażenie hali namiotowej</t>
  </si>
  <si>
    <t>PG Nr 8 - środki z Miejskiego Programu Profilaktyki Rozwiązywania Problemów Alkoholowych</t>
  </si>
  <si>
    <t>PG Nr 8 - zakup sprzętu komputerowego</t>
  </si>
  <si>
    <t>PG Nr 9 - środki z Miejskiego Programu Profilaktyki Rozwiązywania Problemów Alkoholowych</t>
  </si>
  <si>
    <t>PLO Nr II - wykonanie oświetlenia zewnętrznego szkoły</t>
  </si>
  <si>
    <t>PLO Nr II - wymiana instalacji elektrycznej wraz z oprawami</t>
  </si>
  <si>
    <t>Zespół Szkół im. Prymasa Tysiąclecia - rozbudowa pomieszczeń na potrzeby teatru szkolnego i studia muzyki</t>
  </si>
  <si>
    <t>Zespół Szkół Ekonomicznych - termomodernizacja obiektów</t>
  </si>
  <si>
    <t>Zespół Szkół Zawodowych im. Stanisława Staszica</t>
  </si>
  <si>
    <t>ZSZ Nr 4 - remont instalacji grzewczej i wodociągowej</t>
  </si>
  <si>
    <t>Zespół Placówek Oświatowych - Centrum Kształcenia Praktycznego - rozbudowa i modernizacja sali gimnastycznej - opracowanie dokumentacji technicznej</t>
  </si>
  <si>
    <t>ZPO - CKP - wykonanie instalacji pneumatycznej do pracowni</t>
  </si>
  <si>
    <t>Miejski Ośrodek Doskonalenia Nauczycieli</t>
  </si>
  <si>
    <t>Realizacja projektu pn. "Oświata jutra - kursy doskonalące dla kadry administracyjnej i zarządzającej oświatą w mieście Opolu"</t>
  </si>
  <si>
    <t>Realizacja projektu pn. "Oświata jutra - kursy doskonalące dla kadry administracyjnej i zarządzającej oświatą w mieście Opolu" - zakupy inwestycyjne</t>
  </si>
  <si>
    <t>Dofinansowanie z Funduszu Pracy kosztów kształcenia młodocianych pracowników</t>
  </si>
  <si>
    <t>Doposażenie szkół w celu przygotowania uczniów do egzaminów zewnętrznych w roku szkolnym 2008/2009</t>
  </si>
  <si>
    <t>Realizacja programu Funduszu Rozwoju Systemu Edukacji Socrates-Comenius</t>
  </si>
  <si>
    <t>Realizacja projektu pn. "Via ad Artes - program rozwojowy liceów ogólnokształcących miasta Opola"</t>
  </si>
  <si>
    <t>Upowszechnianie kultury, sportu i rekreacji wśród uczniów oraz inne zadania edukacyjno-wychowawcze realizowane przez jednostki oświatowe</t>
  </si>
  <si>
    <t>Wdrożenie bonu organizacyjnego w szkołach podstawowych</t>
  </si>
  <si>
    <t>Wydatki na realizację bieżących zadań własnych powiatu - przeprowadzenie części ustnej egzaminu maturalnego w roku szkolnym 2008/2009 poza tygodniowym obowiązkowym wymiarem godzin zajęć</t>
  </si>
  <si>
    <t>Wydatki na realizację inwestycji i zakupów inwestycyjnych własnych powiatu - realizacja Rządowego programu "Monitoring wizyjny w szkołach i placówkach"</t>
  </si>
  <si>
    <t>Wydatki na realizację własnych zadań bieżących gmin - sfinansowanie prac komisji kwalifikacyjnych i egzaminacyjnych powołanych do rozpatrzenia wniosków nauczycieli o wyższy stopień awansu zawodowego</t>
  </si>
  <si>
    <t>Wydatki na zmiany organizacyjne roku szkolnego 2008/2009</t>
  </si>
  <si>
    <t>Zakup i wdrożenie informatycznego systemu dostępu do baz danych oświatowych jednostek organizacyjnych</t>
  </si>
  <si>
    <t>Realizacja programu pierwotnej profilaktyki wad cewy nerwowej pn. "Już teraz mogę zadbać o zdrowie swego przyszłego dziecka"</t>
  </si>
  <si>
    <t>Realizacja programu profilaktyki nowotworowej - badania mammograficzne - dotacja dla SP ZOZ Centrum</t>
  </si>
  <si>
    <t>Realizacja programu profilaktyki onkologicznej - kolposkopia - dotacja dla SP ZOZ Śródmieście</t>
  </si>
  <si>
    <t>Realizacja programu profilaktyki onkologicznej - USG piersi -  dotacja dla SP ZOZ Śródmieście</t>
  </si>
  <si>
    <t>Realizacja programu samobadania piersi "Badaj swoje piersi"</t>
  </si>
  <si>
    <t>Realizacja programu szczepień profilaktycznych przeciwko wirusowi HPV wywołującego raka szyjki macicy - dotacja dla SP ZOZ Centrum</t>
  </si>
  <si>
    <t>Realizacja programu zapobiegania otyłości wśród dzieci "ABC zdrowego odżywiania"</t>
  </si>
  <si>
    <t>Przeciwdziałanie narkomanii - środki z Miejskiego Programu Profilaktyki Rozwiązywania Problemów Alkoholowych</t>
  </si>
  <si>
    <t>Wydatki bieżące - środki z Miejskiego Programu Profilaktyki Rozwiązywania Problemów Alkoholowych</t>
  </si>
  <si>
    <t>Świadczenia zdrowotne w zakresie działań profilaktycznych i opieki nad dzieckiem w wieku do 3 lat</t>
  </si>
  <si>
    <t>Dom Dziecka - dostosowanie obiektu do wymagań przeciwpożarowych</t>
  </si>
  <si>
    <t>Pogotowie Opiekuńcze - środki z Miejskiego Programu Profilaktyki i Rozwiązywania Problemów Alkoholowych</t>
  </si>
  <si>
    <t>Dom Pomocy Społecznej dla Kombatantów - budowa drogi pożarowej wzdłuż lewej części budynku</t>
  </si>
  <si>
    <t>Miejski Ośrodek Pomocy Osobom Bezdomnym i Uzależnionym - wydatki bieżące, w tym:</t>
  </si>
  <si>
    <t>środki z Miejskiego Programu Profilaktyki i Rozwiązywania Problemów Alkoholowych</t>
  </si>
  <si>
    <t>Wydatki bieżące, w tym:</t>
  </si>
  <si>
    <t>Ośrodek Readaptacji Społecznej "Szansa", 
w tym:</t>
  </si>
  <si>
    <t>Klub Integracji Społecznej - wydatki bieżące, 
w tym:</t>
  </si>
  <si>
    <t>Wypoczynek dzieci i młodzieży - kolonie, obozy oraz inne formy wypoczynku, w tym:</t>
  </si>
  <si>
    <t>Dom Pomocy Społecznej dla Kombatantów - naprawa tynków i powłok malarskich w pokojach</t>
  </si>
  <si>
    <t>Dom Pomocy Społecznej dla Kombatantów - przebudowa budynku DPS dla Kombatantów z dostosowaniem do wymogów p.pożarowych</t>
  </si>
  <si>
    <t>Dom Pomocy Społecznej dla Kombatantów - remont wentylacji w pralni i sali gimnastycznej</t>
  </si>
  <si>
    <t>Dom Pomocy Społecznej dla Kombatantów - wymiana uchwytów na korytarzach</t>
  </si>
  <si>
    <t>Dom Pomocy Społecznej dla Kombatantów - zakup sprzętu komputerowego</t>
  </si>
  <si>
    <t>Dom Pomocy Społecznej w Opolu, ul. Szpitalna - wydatki na realizację bieżących zadań własnych powiatu</t>
  </si>
  <si>
    <t>Środowiskowy Dom Samopomocy w Opolu "Magnolia" przy ul. Stoińskiego 8 - wydatki bieżące</t>
  </si>
  <si>
    <t>Środowiskowy Dom Samopomocy w Opolu "Magnolia" przy ul.Stoińskiego 8 - wydatki na realizację zadań bieżących z zakresu administracji rządowej oraz innych zadań zleconych gminie (związkom gmin) ustawami</t>
  </si>
  <si>
    <t>Środowiskowy Dom Samopomocy w Opolu przy ul. Mielęckiego 4a - wydatki na realizację zadań bieżących z zakresu administracji rządowej oraz innych zadań zleconych gminie (związkom gmin) ustawami</t>
  </si>
  <si>
    <t>Wydatki na realizację zadań bieżących gmin (związków gmin)</t>
  </si>
  <si>
    <t>Miejski Ośrodek Pomocy Osobom Bezdomnym i Uzależnionym - środki z Miejskiego Programu Profilaktyki Rozwiązywania Problemów Alkoholowych</t>
  </si>
  <si>
    <t>Miejski Ośrodek Pomocy Rodzinie - zakupy inwestycyjne sprzętu</t>
  </si>
  <si>
    <t>Miejski Ośrodek Pomocy Rodzinie-środki z Miejskiego Programu Profilaktyki i Rozwiązywania Problemów Alkoholowych</t>
  </si>
  <si>
    <t>Dostosowanie budynku ORS "Szansa" do warunków bezpiecznej ewakuacji</t>
  </si>
  <si>
    <t>Pomoc finansowa dla Gminy Głuchołazy z przeznaczeniem na usuwanie zniszczeń spowodowanych przez powódź</t>
  </si>
  <si>
    <t>Pomoc finansowa dla Gminy Paczków z przeznaczeniem na usuwanie zniszczeń spowodowanych przez powódź</t>
  </si>
  <si>
    <t>Wydatki na realizację własnych zadań bieżących gmin (związków gmin) - Pomoc państwa w zakresie dożywiania</t>
  </si>
  <si>
    <t>Wydatki na realizację zadań bieżących z zakresu administracji rządowej oraz innych zadań zleconych gminom (związkom gmin) ustawami - wypłata zasiłków celowych producentom rolnym</t>
  </si>
  <si>
    <t>Wydatki na zadania bieżące realizowane przez gminę na podstawie porozumień z organami administracji rządowej - Realizacja projektu "Aktywne formy przeciwdziałania wykluczeniu społecznemu"</t>
  </si>
  <si>
    <t>Wydatki na zadania bieżące z zakresu administracji rządowej oraz inne zadania zlecone ustawami realizowane przez powiat - realizacja programów korekcyjno-edukacyjnych dla sprawców przemocy</t>
  </si>
  <si>
    <t>Remont dachu Żłobka Nr 4</t>
  </si>
  <si>
    <t>85311</t>
  </si>
  <si>
    <t>Rehabilitacja zawodowa i społeczna osób niepełnosprawnych</t>
  </si>
  <si>
    <t>Realizacja projektu pn. "Lepsza perspektywa"</t>
  </si>
  <si>
    <t>Wykonanie kosztorysu adaptacji pomieszczeń na potrzeby Centrum Aktywizacji Zawodowej</t>
  </si>
  <si>
    <t>Realizacja zadań publicznych przez organizację pozarządowe w zakresie działalności wspomagającej rozwój wspólnot i społeczności lokalnych</t>
  </si>
  <si>
    <t>Realizacja zadań publicznych przez organizację pozarządowe w zakresie działania na rzecz osób niepełnosprawnych</t>
  </si>
  <si>
    <t>Realizacja zadań publicznych przez organizację pozarządowe w zakresie pomocy rodzinom i osobom w trudnej sytuacji życiowej</t>
  </si>
  <si>
    <t>Realizacja zadań publicznych przez organizację pozarządowe w zakresie promocji i organizacji wolontariatu</t>
  </si>
  <si>
    <t>Przebudowa pomieszczeń sali teatralno-tanecznej w budynku filii Młodzieżowego Domu Kultury przy ul. Targowej 12 w Opolu</t>
  </si>
  <si>
    <t>Wydatki na realizację własnych zadań bieżących gmin (związków gmin) - stypendia dla uczniów</t>
  </si>
  <si>
    <t>Wydatki na realizację własnych zadań bieżących gmin (związków gmin) - Wyprawka szkolna</t>
  </si>
  <si>
    <t>Rozliczenie z gminami uczestniczącymi w realizacji Programu Funduszu Spójności/ISPA "Poprawa jakości wody w Opolu"</t>
  </si>
  <si>
    <t>Przebudowa fontann wraz z dokumentacją</t>
  </si>
  <si>
    <t>Remont nadziemnej części zabytkowej fontanny Ceres</t>
  </si>
  <si>
    <t>Zakupy i montaż urządzeń małej architektury, w tym: kosze i ławki</t>
  </si>
  <si>
    <t>Budowa oświetlenia ul.Torowej</t>
  </si>
  <si>
    <t>Administrowanie ujęciem wód powierzchniowych z rzeki Odry</t>
  </si>
  <si>
    <t>Analizy i opracowania dot. rozwoju urządzeń komunalnych</t>
  </si>
  <si>
    <t>Budowa sieci wodociągowej, kanalizacji sanitarnej i deszczowej w rejonie ul. Wiejskiej w Opolu</t>
  </si>
  <si>
    <t>Budowa urządzeń podczyszczających i przebudowa istniejącego kolektora deszczowego odprowadzającego wody opadowe i roztopowe z obszaru ul. Sobieskiego do rowu opaskowego istniejącego stawu</t>
  </si>
  <si>
    <t>Dopłaty związane z odprowadzaniem ścieków z gospodarstw domowych</t>
  </si>
  <si>
    <t>Eksploatacja rowów komunalnych - ochrona przed powodzią</t>
  </si>
  <si>
    <t>Objęcie udziałów w Wodociągach i Kanalizacji w Opolu Spółce z o.o.</t>
  </si>
  <si>
    <t>Przebudowa i budowa układu komunikacyjnego i infrastruktury dla Wyspy Pasieka w Opolu</t>
  </si>
  <si>
    <t>Wydatki bieżące w zakresie ochrony środowiska</t>
  </si>
  <si>
    <t>Wykonanie projektu na przebudowę budynku głównego teatru</t>
  </si>
  <si>
    <t>Digitalizacja zbiorów Galerii Sztuki Współczesnej</t>
  </si>
  <si>
    <t>Przebudowa z adaptacją i remontem budynku na cele kulturalne w Opolu przy ul. Kośnego 32a</t>
  </si>
  <si>
    <t>Wyposażenie kina letniego</t>
  </si>
  <si>
    <t>Komputeryzacja Miejskiej Biblioteki Publicznej</t>
  </si>
  <si>
    <t>Budowa Muzeum Polskiej Piosenki w Opolu</t>
  </si>
  <si>
    <t>Muzeum Polskiej Piosenki</t>
  </si>
  <si>
    <t>Muzeum Polskiej Piosenki - zakup sprzętu komputerowego</t>
  </si>
  <si>
    <t>Przebudowa, rozbudowa i nadbudowa budynku na siedzibę Miejskiej Biblioteki Publicznej w Opolu</t>
  </si>
  <si>
    <t>Budowa wybiegów dla dużych kotów wraz z opracowaniem dokumentacji</t>
  </si>
  <si>
    <t>Budynek socjalno - sanitarny dla pracowników Ogrodu Zoologicznego</t>
  </si>
  <si>
    <t xml:space="preserve">Przebudowa i budowa układu komunikacyjnego i infrastruktury dla Przedmieścia Odrzańskiego w Opolu </t>
  </si>
  <si>
    <t>Budowa systemu usług elektronicznych 
"E-Opole"</t>
  </si>
  <si>
    <t>Awanse zawodowe nauczycieli</t>
  </si>
  <si>
    <t>Dodatki motywacyjne dla dyrektorów szkół</t>
  </si>
  <si>
    <t>Wypłata odszkodowania z tytułu realizacji wyroku Sądu Okręgowego w Opolu</t>
  </si>
  <si>
    <t>Realizacja programu profilaktyki chorób płuc - RTG klatki piersiowej AP+ BOK - dotacja 
dla SP ZOZ Śródmieście</t>
  </si>
  <si>
    <t>Realizacja programu profilaktyki i wczesnego wykrywania raka jelita grubego - dotacja 
dla SP ZOZ Zaodrze</t>
  </si>
  <si>
    <t>Realizacja programu edukacyjno-profilaktycznego pn. "Zdążyć przed cukrzycą"</t>
  </si>
  <si>
    <t>Realizacja programu profilaktyki i wczesnego wykrywania cukrzycy - dotacja dla SP ZOZ Śródmieście</t>
  </si>
  <si>
    <t>Budowa kanalizacji deszczowej w dz. Bierkowice</t>
  </si>
  <si>
    <t>Sporządzenie analizy ECO S.A, w tym wycena akcji należących do miasta Opola</t>
  </si>
  <si>
    <t>Przebudowa istniejącej kanalizacji deszczowej w ul.Koszyka w Opolu - etap II</t>
  </si>
  <si>
    <t>Zabezpieczenie księgozbioru Miejskiej Biblioteki Publicznej</t>
  </si>
  <si>
    <t>Hala Widowiskowo - Sportowa "Okrąglak" - opracowanie dokumentacji i wykonanie dźwiękowego systemu ostrzegawczego ppoż.</t>
  </si>
  <si>
    <t>Budowa stadionu lekkoatletycznego w Opolu 
ul. Szarych Szeregów - II etap</t>
  </si>
  <si>
    <t>Realizacja projektu pn. "Młodzi zawodowcy - program rozwojowy szkół zawodowych Miasta Opola"</t>
  </si>
  <si>
    <t>Realizacja projektu pn. "Przyjazne przedszkola - wsparcie edukacji przedszkolnej w mieście Opolu"</t>
  </si>
  <si>
    <t>Objęcie udziałów w Opolskim Towarzystwie Budownictwa Społecznego Sp. z o.o. w Opolu</t>
  </si>
  <si>
    <t>Modernizacja schroniska fok wraz z opracowaniem dokumentacji</t>
  </si>
  <si>
    <t>Remont ciągów pieszo jezdnych na nowym terenie ZOO w Opolu - II etap</t>
  </si>
  <si>
    <t>Współpraca ZOO w Ołomuńcu i ZOO w Opolu w dziedzinie turystyki</t>
  </si>
  <si>
    <t>Wykonanie stropu poddasza nad ambulatorium i klatki schodowej zewnętrznej - na terenie ZOO</t>
  </si>
  <si>
    <t>Zakup kotła elektrycznego do kuchni zwierzęcej</t>
  </si>
  <si>
    <t>Zakup piły rozbiorowej do mięsa</t>
  </si>
  <si>
    <t>92595</t>
  </si>
  <si>
    <t>Zakup i montaż budek lęgowych dla ptaków</t>
  </si>
  <si>
    <t>Basen letni Plac Róż - zakup odkurzacza do czyszczenia niecek basenowych</t>
  </si>
  <si>
    <t>Budowa Centrum Sportu przy ul. Północnej w Opolu</t>
  </si>
  <si>
    <t>Budowa krytej pływalni na terenie II kampusu Politechniki Opolskiej przy ul. Prószkowskiej</t>
  </si>
  <si>
    <t>Miejski Ośrodek Sportu i Rekreacji - zakup samochodu</t>
  </si>
  <si>
    <t>Przebudowa Miejskich Kortów Tenisowych przy ul. Oleskiej 51 w Opolu w ramach programu pn. "Zagrajmy razem" - opracowanie projektu oraz kosztorysu inwestorskiego</t>
  </si>
  <si>
    <t>Przebudowa stadionu miejskiego przy ul.Oleskiej w Opolu</t>
  </si>
  <si>
    <t>Stadion lekkoatletyczny w Opolu ul. Szarych Szeregów - zakup wyposażenia nowego obiektu</t>
  </si>
  <si>
    <t>Wymiana band i nawierzchni toru stadionu żużlowego przy ul. Wschodniej</t>
  </si>
  <si>
    <t>Zwiększenie atrakcyjności turystycznej miasta Opola poprzez zagospodarowanie terenów wzdłuż Odry</t>
  </si>
  <si>
    <t>Wydatki na realizację zadań bieżących z zakresu administracji rządowej oraz innych zadań zleconych gminie (związkom gmin) ustawami</t>
  </si>
  <si>
    <t>020</t>
  </si>
  <si>
    <t>Miejski Zakład Komunikacyjny Sp. z o.o.</t>
  </si>
  <si>
    <t>Administrowanie strefą płatnego parkowania</t>
  </si>
  <si>
    <t>Eksploatacja kanalizacji deszczowej</t>
  </si>
  <si>
    <t>Dokumentacja przyszłościowa, w tym dla projektów finansowanych z funduszy strukturalnych</t>
  </si>
  <si>
    <t>Dokumentacja pozostała</t>
  </si>
  <si>
    <t>Ośrodki informacji turystycznej</t>
  </si>
  <si>
    <t>Zakłady gospodarki mieszkaniowej</t>
  </si>
  <si>
    <t>02002</t>
  </si>
  <si>
    <t>Nadzór nad gospodarką leśną</t>
  </si>
  <si>
    <t>Miejska Informacja Turystyczna - wydatki bieżące</t>
  </si>
  <si>
    <t>Zakup programów i akcesorii komputerowych</t>
  </si>
  <si>
    <t>Promocja jednostek samorządu terytorialnego</t>
  </si>
  <si>
    <t>Dodatkowe służby patrolowe w czasie ponadnormatywnym</t>
  </si>
  <si>
    <t>Stypendia motywacyjne dla uczniów</t>
  </si>
  <si>
    <t>Prowadzenie oddziału dziennego pobytu dla dzieci z porażeniem mózgowym i innymi schorzeniami układu nerwowego</t>
  </si>
  <si>
    <t>Dofinansowanie działalności warsztatu terapii zajęciowej</t>
  </si>
  <si>
    <t>Prace społecznie użyteczne</t>
  </si>
  <si>
    <t>Wydatki na zadania bieżące realizowane przez gminę na podstawie porozumień z organami administracji rządowej - Realizacja projektu "Program opieki nad dzieckiem i rodziną"</t>
  </si>
  <si>
    <t>Dofinansowanie transportu specjalistycznego dla osób niepełnosprawnych</t>
  </si>
  <si>
    <t>Zespół Placówek Oświatowych - Bursa Szkół Pomaturalnych</t>
  </si>
  <si>
    <t>Gospodarka odpadami</t>
  </si>
  <si>
    <t>Uzbrojenie terenu w rejonie ul. Wrocławskiej-Kokota w Opolu</t>
  </si>
  <si>
    <t>Różne jednostki obsługi gospodarki mieszkaniowej</t>
  </si>
  <si>
    <t>Gospodarka gruntami i nieruchomościami</t>
  </si>
  <si>
    <t>Wydatki na zadania bieżące z zakresu administracji rządowej oraz inne zadania zlecone ustawami realizowane przez powiat</t>
  </si>
  <si>
    <t>Koszty eksmisji</t>
  </si>
  <si>
    <t>Rozbiórka budynków mieszkalnych i gospodarczych</t>
  </si>
  <si>
    <t>Zwrot kaucji mieszkaniowych</t>
  </si>
  <si>
    <t>Plany zagospodarowania przestrzennego</t>
  </si>
  <si>
    <t>Opracowania projektowe</t>
  </si>
  <si>
    <t>Opracowania projektowe (zmiany)</t>
  </si>
  <si>
    <t>Prace geodezyjne i kartograficzne (nieinwestycyjne)</t>
  </si>
  <si>
    <t>Nadzór budowlany</t>
  </si>
  <si>
    <t>Cmentarze</t>
  </si>
  <si>
    <t>Wydatki na zadania bieżące realizowane przez gminę na podstawie porozumień z organami administracji rządowej</t>
  </si>
  <si>
    <t>Urzędy wojewódzkie</t>
  </si>
  <si>
    <t>Komputeryzacja Urzędu Miasta</t>
  </si>
  <si>
    <t>Wydatki na zadania realizowane przez powiat na podstawie porozumień z organami administracji rządowej</t>
  </si>
  <si>
    <t>Obsługa Urzędu Miasta</t>
  </si>
  <si>
    <t>Udział w stowarzyszeniach i organizacjach - składki członkowskie</t>
  </si>
  <si>
    <t>Urzędy naczelnych organów władzy państwowej, kontroli i ochrony prawa</t>
  </si>
  <si>
    <t>Komendy powiatowe Państwowej Straży Pożarnej</t>
  </si>
  <si>
    <t>Ochotnicze straże pożarne</t>
  </si>
  <si>
    <t>Obrona cywilna</t>
  </si>
  <si>
    <t>Zadania ratownictwa górskiego i wodnego</t>
  </si>
  <si>
    <t>Dotacja</t>
  </si>
  <si>
    <t>Usuwanie skutków klęsk żywiołowych</t>
  </si>
  <si>
    <t>Rezerwy ogólne i celowe</t>
  </si>
  <si>
    <t>Rezerwa ogólna</t>
  </si>
  <si>
    <t>Część równoważąca subwencji ogólnej dla powiatów</t>
  </si>
  <si>
    <t>Wpłata do budżetu państwa</t>
  </si>
  <si>
    <t>Lecznictwo ambulatoryjne</t>
  </si>
  <si>
    <t>Programy polityki zdrowotnej</t>
  </si>
  <si>
    <t>Realizacja programu edukacyjnego dla dzieci w wieku przedszkolnym "Biały ząbek"</t>
  </si>
  <si>
    <t>Badania do celów sanitarno-epidemiologicznych</t>
  </si>
  <si>
    <t>Zwalczanie narkomanii</t>
  </si>
  <si>
    <t>Przeciwdziałanie alkoholizmowi</t>
  </si>
  <si>
    <t>Składki na ubezpieczenie zdrowotne oraz świadczenia dla osób nie objętych obowiązkiem ubezpieczenia zdrowotnego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</si>
  <si>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</si>
  <si>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</si>
  <si>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Środki na usamodzielnienie i kontynuację nauki wychowanków placówek opiekuńczo - wychowawczych</t>
  </si>
  <si>
    <t>Pokrycie kosztów pobytu dzieci w placówkach opiekuńczo - wychowawczych poza powiatem Opole</t>
  </si>
  <si>
    <t>Ośrodki wsparcia</t>
  </si>
  <si>
    <t>Rodziny zastępcze</t>
  </si>
  <si>
    <t>Świadczenia rodzinne, zaliczka alimentacyjna oraz składki na ubezpieczenia emerytalne i rentowe z ubezpieczenia społecznego</t>
  </si>
  <si>
    <t>Wydatki na realizację zadań bieżących z zakresu administracji rządowej oraz innych zadań zleconych gminom (związkom gmin) ustawami - realizacja świadczeń rodzinnych</t>
  </si>
  <si>
    <t>Ogród Zoologiczny - wydatki bieżące</t>
  </si>
  <si>
    <t>926</t>
  </si>
  <si>
    <t>Kultura fizyczna i sport</t>
  </si>
  <si>
    <t>92601</t>
  </si>
  <si>
    <t>Obiekty sportowe</t>
  </si>
  <si>
    <t>Budowa boiska sportowego przy ul. Bielskiej w ramach programu "Moje boisko Orlik 2012"</t>
  </si>
  <si>
    <t>92604</t>
  </si>
  <si>
    <t>Miejski Ośrodek Sportu i Rekreacji - wydatki bieżące</t>
  </si>
  <si>
    <t>92605</t>
  </si>
  <si>
    <t>Zadania w zakresie kultury fizycznej i sportu</t>
  </si>
  <si>
    <t>Prowadzenie pozalekcyjnych zajęć sportowych - środki z miejskiego Programu Profilaktyki i Rozwiązywania Problemów Alkoholowych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</si>
</sst>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_z_ł"/>
    <numFmt numFmtId="180" formatCode="##\ ###\ ###\ ##0"/>
    <numFmt numFmtId="181" formatCode="##\ ###\ ###\ ##0.00"/>
  </numFmts>
  <fonts count="34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11"/>
      <name val="Arial CE"/>
      <family val="0"/>
    </font>
    <font>
      <i/>
      <sz val="10"/>
      <name val="Arial"/>
      <family val="0"/>
    </font>
    <font>
      <i/>
      <sz val="9"/>
      <name val="Arial CE"/>
      <family val="2"/>
    </font>
    <font>
      <i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5" fillId="0" borderId="0" applyNumberFormat="0" applyFill="0" applyBorder="0" applyAlignment="0" applyProtection="0"/>
    <xf numFmtId="0" fontId="1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103" applyNumberFormat="1" applyFont="1" applyFill="1" applyAlignment="1">
      <alignment/>
    </xf>
    <xf numFmtId="10" fontId="0" fillId="0" borderId="0" xfId="103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wrapText="1"/>
    </xf>
    <xf numFmtId="0" fontId="25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29" fillId="21" borderId="11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/>
    </xf>
    <xf numFmtId="0" fontId="30" fillId="21" borderId="11" xfId="0" applyFont="1" applyFill="1" applyBorder="1" applyAlignment="1">
      <alignment horizontal="center" vertical="center"/>
    </xf>
    <xf numFmtId="3" fontId="24" fillId="21" borderId="11" xfId="0" applyNumberFormat="1" applyFont="1" applyFill="1" applyBorder="1" applyAlignment="1">
      <alignment horizontal="center" vertical="center" wrapText="1"/>
    </xf>
    <xf numFmtId="4" fontId="24" fillId="21" borderId="11" xfId="0" applyNumberFormat="1" applyFont="1" applyFill="1" applyBorder="1" applyAlignment="1">
      <alignment horizontal="center" vertical="center" wrapText="1"/>
    </xf>
    <xf numFmtId="164" fontId="24" fillId="21" borderId="11" xfId="0" applyNumberFormat="1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/>
    </xf>
    <xf numFmtId="0" fontId="23" fillId="21" borderId="11" xfId="0" applyFont="1" applyFill="1" applyBorder="1" applyAlignment="1">
      <alignment/>
    </xf>
    <xf numFmtId="0" fontId="23" fillId="21" borderId="11" xfId="0" applyFont="1" applyFill="1" applyBorder="1" applyAlignment="1">
      <alignment horizontal="center" vertical="center" wrapText="1" shrinkToFit="1"/>
    </xf>
    <xf numFmtId="3" fontId="23" fillId="21" borderId="11" xfId="0" applyNumberFormat="1" applyFont="1" applyFill="1" applyBorder="1" applyAlignment="1">
      <alignment horizontal="center" vertical="center" wrapText="1"/>
    </xf>
    <xf numFmtId="4" fontId="23" fillId="21" borderId="11" xfId="0" applyNumberFormat="1" applyFont="1" applyFill="1" applyBorder="1" applyAlignment="1">
      <alignment horizontal="center" vertical="center" wrapText="1"/>
    </xf>
    <xf numFmtId="164" fontId="23" fillId="21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 shrinkToFit="1"/>
    </xf>
    <xf numFmtId="3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5" fillId="0" borderId="11" xfId="0" applyFont="1" applyBorder="1" applyAlignment="1">
      <alignment horizontal="right" vertical="center" wrapText="1" shrinkToFi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 shrinkToFit="1"/>
    </xf>
    <xf numFmtId="3" fontId="24" fillId="21" borderId="10" xfId="0" applyNumberFormat="1" applyFont="1" applyFill="1" applyBorder="1" applyAlignment="1">
      <alignment horizontal="center" vertical="center" wrapText="1"/>
    </xf>
    <xf numFmtId="3" fontId="23" fillId="21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24" fillId="21" borderId="13" xfId="0" applyNumberFormat="1" applyFont="1" applyFill="1" applyBorder="1" applyAlignment="1">
      <alignment horizontal="center" vertical="center" wrapText="1"/>
    </xf>
    <xf numFmtId="4" fontId="23" fillId="21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4" fillId="21" borderId="12" xfId="0" applyNumberFormat="1" applyFont="1" applyFill="1" applyBorder="1" applyAlignment="1">
      <alignment horizontal="center" vertical="center" wrapText="1"/>
    </xf>
    <xf numFmtId="4" fontId="23" fillId="21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24" fillId="21" borderId="14" xfId="0" applyNumberFormat="1" applyFont="1" applyFill="1" applyBorder="1" applyAlignment="1">
      <alignment horizontal="center" vertical="center" wrapText="1"/>
    </xf>
    <xf numFmtId="3" fontId="25" fillId="0" borderId="11" xfId="99" applyNumberFormat="1" applyFont="1" applyFill="1" applyBorder="1" applyAlignment="1">
      <alignment horizontal="right" vertical="center" wrapText="1"/>
      <protection/>
    </xf>
    <xf numFmtId="0" fontId="31" fillId="0" borderId="11" xfId="98" applyNumberFormat="1" applyFont="1" applyFill="1" applyBorder="1" applyAlignment="1">
      <alignment horizontal="right" vertical="center" wrapText="1"/>
      <protection/>
    </xf>
    <xf numFmtId="0" fontId="25" fillId="0" borderId="11" xfId="98" applyNumberFormat="1" applyFont="1" applyFill="1" applyBorder="1" applyAlignment="1">
      <alignment horizontal="right" vertical="center" wrapText="1"/>
      <protection/>
    </xf>
    <xf numFmtId="0" fontId="25" fillId="0" borderId="11" xfId="98" applyFont="1" applyFill="1" applyBorder="1" applyAlignment="1">
      <alignment horizontal="right" vertical="center" wrapText="1"/>
      <protection/>
    </xf>
    <xf numFmtId="49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 shrinkToFi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11" xfId="98" applyFont="1" applyBorder="1" applyAlignment="1">
      <alignment horizontal="right"/>
      <protection/>
    </xf>
    <xf numFmtId="4" fontId="23" fillId="0" borderId="15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33" fillId="21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8" fillId="23" borderId="11" xfId="0" applyFont="1" applyFill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8" fillId="23" borderId="10" xfId="0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</cellXfs>
  <cellStyles count="9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Comma [0]_laroux" xfId="80"/>
    <cellStyle name="Comma_laroux" xfId="81"/>
    <cellStyle name="Currency [0]_laroux" xfId="82"/>
    <cellStyle name="Currency_laroux" xfId="83"/>
    <cellStyle name="Comma" xfId="84"/>
    <cellStyle name="Comma [0]" xfId="85"/>
    <cellStyle name="Explanatory Text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Linked Cell" xfId="94"/>
    <cellStyle name="Neutral" xfId="95"/>
    <cellStyle name="Normal_laroux" xfId="96"/>
    <cellStyle name="normální_laroux" xfId="97"/>
    <cellStyle name="Normalny_wydatki" xfId="98"/>
    <cellStyle name="Normalny_zał. 7,8,9,10-2007-I" xfId="99"/>
    <cellStyle name="Note" xfId="100"/>
    <cellStyle name="Followed Hyperlink" xfId="101"/>
    <cellStyle name="Output" xfId="102"/>
    <cellStyle name="Percent" xfId="103"/>
    <cellStyle name="Styl 1" xfId="104"/>
    <cellStyle name="Title" xfId="105"/>
    <cellStyle name="Total" xfId="106"/>
    <cellStyle name="Currency" xfId="107"/>
    <cellStyle name="Currency [0]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1999%20ROK\Sprawozdania%201999\SPR\STAROCIE\SPRAW9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A\USTAWI~1\TEMP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U1397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00390625" defaultRowHeight="12.75"/>
  <cols>
    <col min="1" max="1" width="4.375" style="4" bestFit="1" customWidth="1"/>
    <col min="2" max="2" width="5.875" style="4" customWidth="1"/>
    <col min="3" max="3" width="8.875" style="4" customWidth="1"/>
    <col min="4" max="4" width="41.625" style="31" customWidth="1"/>
    <col min="5" max="7" width="13.00390625" style="1" customWidth="1"/>
    <col min="8" max="8" width="13.00390625" style="34" customWidth="1"/>
    <col min="9" max="9" width="16.00390625" style="1" customWidth="1"/>
    <col min="10" max="10" width="16.125" style="1" bestFit="1" customWidth="1"/>
    <col min="11" max="11" width="16.00390625" style="34" customWidth="1"/>
    <col min="12" max="12" width="7.25390625" style="1" customWidth="1"/>
    <col min="13" max="13" width="9.875" style="1" customWidth="1"/>
    <col min="14" max="14" width="14.375" style="3" bestFit="1" customWidth="1"/>
    <col min="15" max="15" width="12.25390625" style="4" bestFit="1" customWidth="1"/>
    <col min="16" max="16" width="12.75390625" style="4" bestFit="1" customWidth="1"/>
    <col min="17" max="16384" width="9.125" style="4" customWidth="1"/>
  </cols>
  <sheetData>
    <row r="1" spans="1:13" ht="17.25" customHeight="1">
      <c r="A1" s="99" t="s">
        <v>416</v>
      </c>
      <c r="B1" s="99" t="s">
        <v>442</v>
      </c>
      <c r="C1" s="99" t="s">
        <v>450</v>
      </c>
      <c r="D1" s="102" t="s">
        <v>443</v>
      </c>
      <c r="E1" s="94" t="s">
        <v>304</v>
      </c>
      <c r="F1" s="103" t="s">
        <v>300</v>
      </c>
      <c r="G1" s="96" t="s">
        <v>451</v>
      </c>
      <c r="H1" s="100"/>
      <c r="I1" s="92" t="s">
        <v>301</v>
      </c>
      <c r="J1" s="95" t="s">
        <v>451</v>
      </c>
      <c r="K1" s="96"/>
      <c r="L1" s="98" t="s">
        <v>431</v>
      </c>
      <c r="M1" s="94" t="s">
        <v>303</v>
      </c>
    </row>
    <row r="2" spans="1:13" ht="14.25" customHeight="1">
      <c r="A2" s="99"/>
      <c r="B2" s="99"/>
      <c r="C2" s="99"/>
      <c r="D2" s="102"/>
      <c r="E2" s="94"/>
      <c r="F2" s="103"/>
      <c r="G2" s="96" t="s">
        <v>452</v>
      </c>
      <c r="H2" s="5" t="s">
        <v>453</v>
      </c>
      <c r="I2" s="93"/>
      <c r="J2" s="95" t="s">
        <v>302</v>
      </c>
      <c r="K2" s="6" t="s">
        <v>453</v>
      </c>
      <c r="L2" s="98"/>
      <c r="M2" s="94"/>
    </row>
    <row r="3" spans="1:14" s="8" customFormat="1" ht="25.5" customHeight="1">
      <c r="A3" s="99"/>
      <c r="B3" s="99"/>
      <c r="C3" s="99"/>
      <c r="D3" s="102"/>
      <c r="E3" s="94"/>
      <c r="F3" s="103"/>
      <c r="G3" s="96"/>
      <c r="H3" s="101" t="s">
        <v>447</v>
      </c>
      <c r="I3" s="93"/>
      <c r="J3" s="95"/>
      <c r="K3" s="97" t="s">
        <v>447</v>
      </c>
      <c r="L3" s="98"/>
      <c r="M3" s="94"/>
      <c r="N3" s="7"/>
    </row>
    <row r="4" spans="1:14" s="8" customFormat="1" ht="27.75" customHeight="1">
      <c r="A4" s="99"/>
      <c r="B4" s="99"/>
      <c r="C4" s="99"/>
      <c r="D4" s="102"/>
      <c r="E4" s="94"/>
      <c r="F4" s="103"/>
      <c r="G4" s="96"/>
      <c r="H4" s="101"/>
      <c r="I4" s="93"/>
      <c r="J4" s="95"/>
      <c r="K4" s="97"/>
      <c r="L4" s="98"/>
      <c r="M4" s="94"/>
      <c r="N4" s="7"/>
    </row>
    <row r="5" spans="1:14" s="15" customFormat="1" ht="12" customHeight="1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9">
        <v>7</v>
      </c>
      <c r="H5" s="11">
        <v>8</v>
      </c>
      <c r="I5" s="12">
        <v>9</v>
      </c>
      <c r="J5" s="13">
        <v>10</v>
      </c>
      <c r="K5" s="9">
        <v>11</v>
      </c>
      <c r="L5" s="9">
        <v>12</v>
      </c>
      <c r="M5" s="9">
        <v>13</v>
      </c>
      <c r="N5" s="14"/>
    </row>
    <row r="6" spans="1:15" s="18" customFormat="1" ht="19.5" customHeight="1">
      <c r="A6" s="37">
        <v>1</v>
      </c>
      <c r="B6" s="38" t="s">
        <v>83</v>
      </c>
      <c r="C6" s="38" t="s">
        <v>83</v>
      </c>
      <c r="D6" s="39" t="s">
        <v>45</v>
      </c>
      <c r="E6" s="40">
        <f aca="true" t="shared" si="0" ref="E6:K6">E7+E15+E18+E61+E65+E90+E109+E150+E155+E158+E187+E191+E194+E201+E399+E437+E518+E549+E596+E658+E688+E703</f>
        <v>563714482</v>
      </c>
      <c r="F6" s="40">
        <f t="shared" si="0"/>
        <v>579064622</v>
      </c>
      <c r="G6" s="40">
        <f t="shared" si="0"/>
        <v>444567887</v>
      </c>
      <c r="H6" s="63">
        <f t="shared" si="0"/>
        <v>217362255</v>
      </c>
      <c r="I6" s="71">
        <f t="shared" si="0"/>
        <v>515779761.88000005</v>
      </c>
      <c r="J6" s="67">
        <f t="shared" si="0"/>
        <v>421922410.7</v>
      </c>
      <c r="K6" s="41">
        <f t="shared" si="0"/>
        <v>213689263</v>
      </c>
      <c r="L6" s="42">
        <f aca="true" t="shared" si="1" ref="L6:L31">I6/F6</f>
        <v>0.8907119210608588</v>
      </c>
      <c r="M6" s="42">
        <f aca="true" t="shared" si="2" ref="M6:M69">I6/$I$6</f>
        <v>1</v>
      </c>
      <c r="N6" s="16"/>
      <c r="O6" s="17"/>
    </row>
    <row r="7" spans="1:15" s="18" customFormat="1" ht="19.5" customHeight="1">
      <c r="A7" s="37">
        <v>2</v>
      </c>
      <c r="B7" s="43" t="s">
        <v>455</v>
      </c>
      <c r="C7" s="44" t="s">
        <v>83</v>
      </c>
      <c r="D7" s="45" t="s">
        <v>84</v>
      </c>
      <c r="E7" s="46">
        <f aca="true" t="shared" si="3" ref="E7:K7">E8+E10+E12</f>
        <v>209000</v>
      </c>
      <c r="F7" s="46">
        <f t="shared" si="3"/>
        <v>358035</v>
      </c>
      <c r="G7" s="46">
        <f t="shared" si="3"/>
        <v>358035</v>
      </c>
      <c r="H7" s="64">
        <f t="shared" si="3"/>
        <v>0</v>
      </c>
      <c r="I7" s="72">
        <f t="shared" si="3"/>
        <v>271215.67000000004</v>
      </c>
      <c r="J7" s="68">
        <f t="shared" si="3"/>
        <v>271215.67000000004</v>
      </c>
      <c r="K7" s="47">
        <f t="shared" si="3"/>
        <v>0</v>
      </c>
      <c r="L7" s="48">
        <f t="shared" si="1"/>
        <v>0.757511611993241</v>
      </c>
      <c r="M7" s="48">
        <f t="shared" si="2"/>
        <v>0.0005258361999536934</v>
      </c>
      <c r="N7" s="16"/>
      <c r="O7" s="19"/>
    </row>
    <row r="8" spans="1:16" s="19" customFormat="1" ht="12.75">
      <c r="A8" s="49">
        <v>3</v>
      </c>
      <c r="B8" s="50" t="s">
        <v>83</v>
      </c>
      <c r="C8" s="51" t="s">
        <v>456</v>
      </c>
      <c r="D8" s="52" t="s">
        <v>457</v>
      </c>
      <c r="E8" s="53">
        <f aca="true" t="shared" si="4" ref="E8:K8">E9</f>
        <v>51000</v>
      </c>
      <c r="F8" s="53">
        <f t="shared" si="4"/>
        <v>51000</v>
      </c>
      <c r="G8" s="53">
        <f t="shared" si="4"/>
        <v>51000</v>
      </c>
      <c r="H8" s="65">
        <f t="shared" si="4"/>
        <v>0</v>
      </c>
      <c r="I8" s="73">
        <f t="shared" si="4"/>
        <v>50911.4</v>
      </c>
      <c r="J8" s="69">
        <f t="shared" si="4"/>
        <v>50911.4</v>
      </c>
      <c r="K8" s="54">
        <f t="shared" si="4"/>
        <v>0</v>
      </c>
      <c r="L8" s="55">
        <f t="shared" si="1"/>
        <v>0.9982627450980393</v>
      </c>
      <c r="M8" s="55">
        <f t="shared" si="2"/>
        <v>9.87076340770519E-05</v>
      </c>
      <c r="N8" s="16"/>
      <c r="O8" s="20"/>
      <c r="P8" s="17"/>
    </row>
    <row r="9" spans="1:15" s="18" customFormat="1" ht="12.75">
      <c r="A9" s="56">
        <v>4</v>
      </c>
      <c r="B9" s="57" t="s">
        <v>83</v>
      </c>
      <c r="C9" s="57" t="s">
        <v>83</v>
      </c>
      <c r="D9" s="58" t="s">
        <v>458</v>
      </c>
      <c r="E9" s="59">
        <v>51000</v>
      </c>
      <c r="F9" s="59">
        <v>51000</v>
      </c>
      <c r="G9" s="59">
        <v>51000</v>
      </c>
      <c r="H9" s="66"/>
      <c r="I9" s="74">
        <v>50911.4</v>
      </c>
      <c r="J9" s="70">
        <v>50911.4</v>
      </c>
      <c r="K9" s="60"/>
      <c r="L9" s="61">
        <f t="shared" si="1"/>
        <v>0.9982627450980393</v>
      </c>
      <c r="M9" s="61">
        <f t="shared" si="2"/>
        <v>9.87076340770519E-05</v>
      </c>
      <c r="N9" s="16"/>
      <c r="O9" s="19"/>
    </row>
    <row r="10" spans="1:16" s="19" customFormat="1" ht="12.75">
      <c r="A10" s="49">
        <v>5</v>
      </c>
      <c r="B10" s="50" t="s">
        <v>83</v>
      </c>
      <c r="C10" s="51" t="s">
        <v>459</v>
      </c>
      <c r="D10" s="52" t="s">
        <v>460</v>
      </c>
      <c r="E10" s="53">
        <f aca="true" t="shared" si="5" ref="E10:K10">E11</f>
        <v>9000</v>
      </c>
      <c r="F10" s="53">
        <f t="shared" si="5"/>
        <v>9000</v>
      </c>
      <c r="G10" s="53">
        <f t="shared" si="5"/>
        <v>9000</v>
      </c>
      <c r="H10" s="65">
        <f t="shared" si="5"/>
        <v>0</v>
      </c>
      <c r="I10" s="73">
        <f t="shared" si="5"/>
        <v>9000</v>
      </c>
      <c r="J10" s="69">
        <f t="shared" si="5"/>
        <v>9000</v>
      </c>
      <c r="K10" s="54">
        <f t="shared" si="5"/>
        <v>0</v>
      </c>
      <c r="L10" s="55">
        <f t="shared" si="1"/>
        <v>1</v>
      </c>
      <c r="M10" s="55">
        <f t="shared" si="2"/>
        <v>1.744930814500224E-05</v>
      </c>
      <c r="N10" s="16"/>
      <c r="P10" s="17"/>
    </row>
    <row r="11" spans="1:14" s="19" customFormat="1" ht="12.75">
      <c r="A11" s="56">
        <v>6</v>
      </c>
      <c r="B11" s="57" t="s">
        <v>83</v>
      </c>
      <c r="C11" s="57" t="s">
        <v>83</v>
      </c>
      <c r="D11" s="58" t="s">
        <v>452</v>
      </c>
      <c r="E11" s="59">
        <v>9000</v>
      </c>
      <c r="F11" s="59">
        <v>9000</v>
      </c>
      <c r="G11" s="59">
        <v>9000</v>
      </c>
      <c r="H11" s="66"/>
      <c r="I11" s="74">
        <v>9000</v>
      </c>
      <c r="J11" s="70">
        <v>9000</v>
      </c>
      <c r="K11" s="60"/>
      <c r="L11" s="61">
        <f t="shared" si="1"/>
        <v>1</v>
      </c>
      <c r="M11" s="61">
        <f t="shared" si="2"/>
        <v>1.744930814500224E-05</v>
      </c>
      <c r="N11" s="16"/>
    </row>
    <row r="12" spans="1:15" s="18" customFormat="1" ht="12.75">
      <c r="A12" s="49">
        <v>7</v>
      </c>
      <c r="B12" s="50" t="s">
        <v>83</v>
      </c>
      <c r="C12" s="51" t="s">
        <v>461</v>
      </c>
      <c r="D12" s="52" t="s">
        <v>454</v>
      </c>
      <c r="E12" s="53">
        <f aca="true" t="shared" si="6" ref="E12:K12">E13+E14</f>
        <v>149000</v>
      </c>
      <c r="F12" s="53">
        <f t="shared" si="6"/>
        <v>298035</v>
      </c>
      <c r="G12" s="53">
        <f t="shared" si="6"/>
        <v>298035</v>
      </c>
      <c r="H12" s="65">
        <f t="shared" si="6"/>
        <v>0</v>
      </c>
      <c r="I12" s="73">
        <f t="shared" si="6"/>
        <v>211304.27000000002</v>
      </c>
      <c r="J12" s="69">
        <f t="shared" si="6"/>
        <v>211304.27000000002</v>
      </c>
      <c r="K12" s="54">
        <f t="shared" si="6"/>
        <v>0</v>
      </c>
      <c r="L12" s="55">
        <f t="shared" si="1"/>
        <v>0.7089914607344776</v>
      </c>
      <c r="M12" s="55">
        <f t="shared" si="2"/>
        <v>0.0004096792577316392</v>
      </c>
      <c r="N12" s="16"/>
      <c r="O12" s="19"/>
    </row>
    <row r="13" spans="1:15" s="18" customFormat="1" ht="12.75">
      <c r="A13" s="56">
        <v>8</v>
      </c>
      <c r="B13" s="57" t="s">
        <v>83</v>
      </c>
      <c r="C13" s="57" t="s">
        <v>83</v>
      </c>
      <c r="D13" s="58" t="s">
        <v>452</v>
      </c>
      <c r="E13" s="59">
        <v>149000</v>
      </c>
      <c r="F13" s="59">
        <v>149000</v>
      </c>
      <c r="G13" s="59">
        <v>149000</v>
      </c>
      <c r="H13" s="66"/>
      <c r="I13" s="74">
        <v>78642.39</v>
      </c>
      <c r="J13" s="70">
        <v>78642.39</v>
      </c>
      <c r="K13" s="60"/>
      <c r="L13" s="61">
        <f t="shared" si="1"/>
        <v>0.5278012751677852</v>
      </c>
      <c r="M13" s="61">
        <f t="shared" si="2"/>
        <v>0.00015247281070771584</v>
      </c>
      <c r="N13" s="16"/>
      <c r="O13" s="19"/>
    </row>
    <row r="14" spans="1:15" s="18" customFormat="1" ht="51">
      <c r="A14" s="49">
        <v>9</v>
      </c>
      <c r="B14" s="57" t="s">
        <v>83</v>
      </c>
      <c r="C14" s="57" t="s">
        <v>83</v>
      </c>
      <c r="D14" s="58" t="s">
        <v>680</v>
      </c>
      <c r="E14" s="59"/>
      <c r="F14" s="59">
        <v>149035</v>
      </c>
      <c r="G14" s="59">
        <v>149035</v>
      </c>
      <c r="H14" s="66"/>
      <c r="I14" s="74">
        <v>132661.88</v>
      </c>
      <c r="J14" s="70">
        <v>132661.88</v>
      </c>
      <c r="K14" s="60"/>
      <c r="L14" s="61">
        <f t="shared" si="1"/>
        <v>0.8901390948434932</v>
      </c>
      <c r="M14" s="61">
        <f t="shared" si="2"/>
        <v>0.0002572064470239233</v>
      </c>
      <c r="N14" s="16"/>
      <c r="O14" s="19"/>
    </row>
    <row r="15" spans="1:15" s="18" customFormat="1" ht="19.5" customHeight="1">
      <c r="A15" s="86">
        <v>10</v>
      </c>
      <c r="B15" s="43" t="s">
        <v>681</v>
      </c>
      <c r="C15" s="44" t="s">
        <v>83</v>
      </c>
      <c r="D15" s="45" t="s">
        <v>85</v>
      </c>
      <c r="E15" s="46">
        <f aca="true" t="shared" si="7" ref="E15:K16">E16</f>
        <v>13000</v>
      </c>
      <c r="F15" s="46">
        <f t="shared" si="7"/>
        <v>13000</v>
      </c>
      <c r="G15" s="46">
        <f t="shared" si="7"/>
        <v>13000</v>
      </c>
      <c r="H15" s="64">
        <f t="shared" si="7"/>
        <v>0</v>
      </c>
      <c r="I15" s="72">
        <f t="shared" si="7"/>
        <v>9670.9</v>
      </c>
      <c r="J15" s="68">
        <f t="shared" si="7"/>
        <v>9670.9</v>
      </c>
      <c r="K15" s="47">
        <f t="shared" si="7"/>
        <v>0</v>
      </c>
      <c r="L15" s="48">
        <f t="shared" si="1"/>
        <v>0.7439153846153845</v>
      </c>
      <c r="M15" s="48">
        <f t="shared" si="2"/>
        <v>1.875005712661135E-05</v>
      </c>
      <c r="N15" s="16"/>
      <c r="O15" s="19"/>
    </row>
    <row r="16" spans="1:14" s="19" customFormat="1" ht="12.75">
      <c r="A16" s="49">
        <v>11</v>
      </c>
      <c r="B16" s="50" t="s">
        <v>83</v>
      </c>
      <c r="C16" s="51" t="s">
        <v>689</v>
      </c>
      <c r="D16" s="52" t="s">
        <v>690</v>
      </c>
      <c r="E16" s="53">
        <f t="shared" si="7"/>
        <v>13000</v>
      </c>
      <c r="F16" s="53">
        <f t="shared" si="7"/>
        <v>13000</v>
      </c>
      <c r="G16" s="53">
        <f t="shared" si="7"/>
        <v>13000</v>
      </c>
      <c r="H16" s="65">
        <f t="shared" si="7"/>
        <v>0</v>
      </c>
      <c r="I16" s="73">
        <f t="shared" si="7"/>
        <v>9670.9</v>
      </c>
      <c r="J16" s="69">
        <f t="shared" si="7"/>
        <v>9670.9</v>
      </c>
      <c r="K16" s="54">
        <f t="shared" si="7"/>
        <v>0</v>
      </c>
      <c r="L16" s="55">
        <f t="shared" si="1"/>
        <v>0.7439153846153845</v>
      </c>
      <c r="M16" s="55">
        <f t="shared" si="2"/>
        <v>1.875005712661135E-05</v>
      </c>
      <c r="N16" s="16"/>
    </row>
    <row r="17" spans="1:14" s="19" customFormat="1" ht="12.75">
      <c r="A17" s="56">
        <v>12</v>
      </c>
      <c r="B17" s="57" t="s">
        <v>83</v>
      </c>
      <c r="C17" s="57" t="s">
        <v>83</v>
      </c>
      <c r="D17" s="58" t="s">
        <v>452</v>
      </c>
      <c r="E17" s="59">
        <v>13000</v>
      </c>
      <c r="F17" s="59">
        <v>13000</v>
      </c>
      <c r="G17" s="59">
        <v>13000</v>
      </c>
      <c r="H17" s="66"/>
      <c r="I17" s="74">
        <v>9670.9</v>
      </c>
      <c r="J17" s="70">
        <v>9670.9</v>
      </c>
      <c r="K17" s="60"/>
      <c r="L17" s="61">
        <f t="shared" si="1"/>
        <v>0.7439153846153845</v>
      </c>
      <c r="M17" s="61">
        <f t="shared" si="2"/>
        <v>1.875005712661135E-05</v>
      </c>
      <c r="N17" s="16"/>
    </row>
    <row r="18" spans="1:15" s="18" customFormat="1" ht="19.5" customHeight="1">
      <c r="A18" s="37">
        <v>13</v>
      </c>
      <c r="B18" s="43" t="s">
        <v>86</v>
      </c>
      <c r="C18" s="44" t="s">
        <v>83</v>
      </c>
      <c r="D18" s="45" t="s">
        <v>87</v>
      </c>
      <c r="E18" s="46">
        <f aca="true" t="shared" si="8" ref="E18:K18">E19+E22+E38+E47+E54</f>
        <v>73513942</v>
      </c>
      <c r="F18" s="46">
        <f t="shared" si="8"/>
        <v>91856751</v>
      </c>
      <c r="G18" s="46">
        <f t="shared" si="8"/>
        <v>29507795</v>
      </c>
      <c r="H18" s="64">
        <f t="shared" si="8"/>
        <v>14800</v>
      </c>
      <c r="I18" s="72">
        <f t="shared" si="8"/>
        <v>73585554.13</v>
      </c>
      <c r="J18" s="68">
        <f t="shared" si="8"/>
        <v>26823499.96</v>
      </c>
      <c r="K18" s="47">
        <f t="shared" si="8"/>
        <v>14800</v>
      </c>
      <c r="L18" s="48">
        <f t="shared" si="1"/>
        <v>0.8010903208409799</v>
      </c>
      <c r="M18" s="48">
        <f t="shared" si="2"/>
        <v>0.1426685565594569</v>
      </c>
      <c r="N18" s="16"/>
      <c r="O18" s="19"/>
    </row>
    <row r="19" spans="1:14" s="19" customFormat="1" ht="12.75">
      <c r="A19" s="56">
        <v>14</v>
      </c>
      <c r="B19" s="50" t="s">
        <v>83</v>
      </c>
      <c r="C19" s="51" t="s">
        <v>88</v>
      </c>
      <c r="D19" s="52" t="s">
        <v>89</v>
      </c>
      <c r="E19" s="53">
        <f aca="true" t="shared" si="9" ref="E19:K19">SUM(E20:E21)</f>
        <v>9500000</v>
      </c>
      <c r="F19" s="53">
        <f t="shared" si="9"/>
        <v>9933000</v>
      </c>
      <c r="G19" s="53">
        <f t="shared" si="9"/>
        <v>9900000</v>
      </c>
      <c r="H19" s="65">
        <f t="shared" si="9"/>
        <v>0</v>
      </c>
      <c r="I19" s="73">
        <f t="shared" si="9"/>
        <v>9932940</v>
      </c>
      <c r="J19" s="69">
        <f t="shared" si="9"/>
        <v>9900000</v>
      </c>
      <c r="K19" s="54">
        <f t="shared" si="9"/>
        <v>0</v>
      </c>
      <c r="L19" s="55">
        <f t="shared" si="1"/>
        <v>0.9999939595288433</v>
      </c>
      <c r="M19" s="55">
        <f t="shared" si="2"/>
        <v>0.01925810342731317</v>
      </c>
      <c r="N19" s="16"/>
    </row>
    <row r="20" spans="1:15" s="18" customFormat="1" ht="12.75">
      <c r="A20" s="49">
        <v>15</v>
      </c>
      <c r="B20" s="57" t="s">
        <v>83</v>
      </c>
      <c r="C20" s="57" t="s">
        <v>83</v>
      </c>
      <c r="D20" s="58" t="s">
        <v>682</v>
      </c>
      <c r="E20" s="59">
        <v>9500000</v>
      </c>
      <c r="F20" s="59">
        <v>9900000</v>
      </c>
      <c r="G20" s="59">
        <v>9900000</v>
      </c>
      <c r="H20" s="66"/>
      <c r="I20" s="74">
        <v>9900000</v>
      </c>
      <c r="J20" s="70">
        <v>9900000</v>
      </c>
      <c r="K20" s="60"/>
      <c r="L20" s="61">
        <f t="shared" si="1"/>
        <v>1</v>
      </c>
      <c r="M20" s="61">
        <f t="shared" si="2"/>
        <v>0.019194238959502462</v>
      </c>
      <c r="N20" s="16"/>
      <c r="O20" s="19"/>
    </row>
    <row r="21" spans="1:14" s="19" customFormat="1" ht="25.5">
      <c r="A21" s="56">
        <v>16</v>
      </c>
      <c r="B21" s="57" t="s">
        <v>83</v>
      </c>
      <c r="C21" s="57" t="s">
        <v>83</v>
      </c>
      <c r="D21" s="58" t="s">
        <v>463</v>
      </c>
      <c r="E21" s="59"/>
      <c r="F21" s="59">
        <v>33000</v>
      </c>
      <c r="G21" s="59"/>
      <c r="H21" s="66"/>
      <c r="I21" s="74">
        <v>32940</v>
      </c>
      <c r="J21" s="70"/>
      <c r="K21" s="60"/>
      <c r="L21" s="61">
        <f t="shared" si="1"/>
        <v>0.9981818181818182</v>
      </c>
      <c r="M21" s="61">
        <f t="shared" si="2"/>
        <v>6.386446781070819E-05</v>
      </c>
      <c r="N21" s="16"/>
    </row>
    <row r="22" spans="1:15" s="18" customFormat="1" ht="38.25">
      <c r="A22" s="49">
        <v>17</v>
      </c>
      <c r="B22" s="50" t="s">
        <v>83</v>
      </c>
      <c r="C22" s="51" t="s">
        <v>90</v>
      </c>
      <c r="D22" s="52" t="s">
        <v>91</v>
      </c>
      <c r="E22" s="53">
        <f aca="true" t="shared" si="10" ref="E22:K22">SUM(E23:E37)</f>
        <v>46567942</v>
      </c>
      <c r="F22" s="53">
        <f t="shared" si="10"/>
        <v>60417873</v>
      </c>
      <c r="G22" s="53">
        <f t="shared" si="10"/>
        <v>10516795</v>
      </c>
      <c r="H22" s="65">
        <f t="shared" si="10"/>
        <v>5000</v>
      </c>
      <c r="I22" s="73">
        <f t="shared" si="10"/>
        <v>48920538.29</v>
      </c>
      <c r="J22" s="69">
        <f t="shared" si="10"/>
        <v>9028463.64</v>
      </c>
      <c r="K22" s="54">
        <f t="shared" si="10"/>
        <v>5000</v>
      </c>
      <c r="L22" s="55">
        <f t="shared" si="1"/>
        <v>0.8097030871973927</v>
      </c>
      <c r="M22" s="55">
        <f t="shared" si="2"/>
        <v>0.09484772747128788</v>
      </c>
      <c r="N22" s="16"/>
      <c r="O22" s="19"/>
    </row>
    <row r="23" spans="1:14" s="19" customFormat="1" ht="38.25">
      <c r="A23" s="56">
        <v>18</v>
      </c>
      <c r="B23" s="57" t="s">
        <v>83</v>
      </c>
      <c r="C23" s="57" t="s">
        <v>83</v>
      </c>
      <c r="D23" s="58" t="s">
        <v>305</v>
      </c>
      <c r="E23" s="59">
        <v>200000</v>
      </c>
      <c r="F23" s="59">
        <v>200000</v>
      </c>
      <c r="G23" s="59"/>
      <c r="H23" s="66"/>
      <c r="I23" s="74"/>
      <c r="J23" s="70"/>
      <c r="K23" s="60"/>
      <c r="L23" s="61">
        <f t="shared" si="1"/>
        <v>0</v>
      </c>
      <c r="M23" s="61">
        <f t="shared" si="2"/>
        <v>0</v>
      </c>
      <c r="N23" s="16"/>
    </row>
    <row r="24" spans="1:14" s="19" customFormat="1" ht="51">
      <c r="A24" s="49">
        <v>19</v>
      </c>
      <c r="B24" s="57" t="s">
        <v>83</v>
      </c>
      <c r="C24" s="57" t="s">
        <v>83</v>
      </c>
      <c r="D24" s="58" t="s">
        <v>92</v>
      </c>
      <c r="E24" s="59">
        <v>3008500</v>
      </c>
      <c r="F24" s="59">
        <v>6008500</v>
      </c>
      <c r="G24" s="59"/>
      <c r="H24" s="66"/>
      <c r="I24" s="74">
        <v>1799278.14</v>
      </c>
      <c r="J24" s="70"/>
      <c r="K24" s="60"/>
      <c r="L24" s="61">
        <f t="shared" si="1"/>
        <v>0.2994554614296413</v>
      </c>
      <c r="M24" s="61">
        <f t="shared" si="2"/>
        <v>0.0034884620781584974</v>
      </c>
      <c r="N24" s="16"/>
    </row>
    <row r="25" spans="1:14" s="19" customFormat="1" ht="51">
      <c r="A25" s="56">
        <v>20</v>
      </c>
      <c r="B25" s="57" t="s">
        <v>83</v>
      </c>
      <c r="C25" s="57" t="s">
        <v>83</v>
      </c>
      <c r="D25" s="58" t="s">
        <v>464</v>
      </c>
      <c r="E25" s="59"/>
      <c r="F25" s="59">
        <v>400000</v>
      </c>
      <c r="G25" s="59"/>
      <c r="H25" s="66"/>
      <c r="I25" s="74">
        <v>4270</v>
      </c>
      <c r="J25" s="70"/>
      <c r="K25" s="60"/>
      <c r="L25" s="61">
        <f t="shared" si="1"/>
        <v>0.010675</v>
      </c>
      <c r="M25" s="61">
        <f t="shared" si="2"/>
        <v>8.278727308795507E-06</v>
      </c>
      <c r="N25" s="16"/>
    </row>
    <row r="26" spans="1:15" s="18" customFormat="1" ht="51">
      <c r="A26" s="49">
        <v>21</v>
      </c>
      <c r="B26" s="57" t="s">
        <v>83</v>
      </c>
      <c r="C26" s="57" t="s">
        <v>83</v>
      </c>
      <c r="D26" s="58" t="s">
        <v>306</v>
      </c>
      <c r="E26" s="59">
        <v>800000</v>
      </c>
      <c r="F26" s="59">
        <v>800000</v>
      </c>
      <c r="G26" s="59"/>
      <c r="H26" s="66"/>
      <c r="I26" s="74">
        <v>301989</v>
      </c>
      <c r="J26" s="70"/>
      <c r="K26" s="60"/>
      <c r="L26" s="61">
        <f t="shared" si="1"/>
        <v>0.37748625</v>
      </c>
      <c r="M26" s="61">
        <f t="shared" si="2"/>
        <v>0.0005854999019334534</v>
      </c>
      <c r="N26" s="16"/>
      <c r="O26" s="19"/>
    </row>
    <row r="27" spans="1:15" s="18" customFormat="1" ht="25.5">
      <c r="A27" s="56">
        <v>22</v>
      </c>
      <c r="B27" s="57" t="s">
        <v>83</v>
      </c>
      <c r="C27" s="57" t="s">
        <v>83</v>
      </c>
      <c r="D27" s="58" t="s">
        <v>307</v>
      </c>
      <c r="E27" s="59">
        <v>650000</v>
      </c>
      <c r="F27" s="59">
        <v>650000</v>
      </c>
      <c r="G27" s="59"/>
      <c r="H27" s="66"/>
      <c r="I27" s="74">
        <v>597750.64</v>
      </c>
      <c r="J27" s="70"/>
      <c r="K27" s="60"/>
      <c r="L27" s="61">
        <f t="shared" si="1"/>
        <v>0.9196163692307693</v>
      </c>
      <c r="M27" s="61">
        <f t="shared" si="2"/>
        <v>0.0011589261234702557</v>
      </c>
      <c r="N27" s="16"/>
      <c r="O27" s="19"/>
    </row>
    <row r="28" spans="1:15" s="18" customFormat="1" ht="38.25">
      <c r="A28" s="49">
        <v>23</v>
      </c>
      <c r="B28" s="57" t="s">
        <v>83</v>
      </c>
      <c r="C28" s="57" t="s">
        <v>83</v>
      </c>
      <c r="D28" s="58" t="s">
        <v>93</v>
      </c>
      <c r="E28" s="59">
        <v>1098036</v>
      </c>
      <c r="F28" s="59">
        <v>1096413</v>
      </c>
      <c r="G28" s="59"/>
      <c r="H28" s="66"/>
      <c r="I28" s="74">
        <v>1096412.13</v>
      </c>
      <c r="J28" s="70"/>
      <c r="K28" s="60"/>
      <c r="L28" s="61">
        <f t="shared" si="1"/>
        <v>0.9999992065033887</v>
      </c>
      <c r="M28" s="61">
        <f t="shared" si="2"/>
        <v>0.00212573701225425</v>
      </c>
      <c r="N28" s="16"/>
      <c r="O28" s="19"/>
    </row>
    <row r="29" spans="1:14" s="19" customFormat="1" ht="25.5">
      <c r="A29" s="56">
        <v>24</v>
      </c>
      <c r="B29" s="57" t="s">
        <v>83</v>
      </c>
      <c r="C29" s="57" t="s">
        <v>83</v>
      </c>
      <c r="D29" s="58" t="s">
        <v>465</v>
      </c>
      <c r="E29" s="59"/>
      <c r="F29" s="59">
        <v>150000</v>
      </c>
      <c r="G29" s="59"/>
      <c r="H29" s="66"/>
      <c r="I29" s="74">
        <v>149324.95</v>
      </c>
      <c r="J29" s="70"/>
      <c r="K29" s="60"/>
      <c r="L29" s="61">
        <f t="shared" si="1"/>
        <v>0.9954996666666668</v>
      </c>
      <c r="M29" s="61">
        <f t="shared" si="2"/>
        <v>0.00028951300736522803</v>
      </c>
      <c r="N29" s="16"/>
    </row>
    <row r="30" spans="1:14" s="19" customFormat="1" ht="51">
      <c r="A30" s="49">
        <v>25</v>
      </c>
      <c r="B30" s="57" t="s">
        <v>83</v>
      </c>
      <c r="C30" s="57" t="s">
        <v>83</v>
      </c>
      <c r="D30" s="58" t="s">
        <v>318</v>
      </c>
      <c r="E30" s="59"/>
      <c r="F30" s="59">
        <v>550000</v>
      </c>
      <c r="G30" s="59"/>
      <c r="H30" s="66"/>
      <c r="I30" s="74">
        <v>525865.3</v>
      </c>
      <c r="J30" s="70"/>
      <c r="K30" s="60"/>
      <c r="L30" s="61">
        <f t="shared" si="1"/>
        <v>0.9561187272727274</v>
      </c>
      <c r="M30" s="61">
        <f t="shared" si="2"/>
        <v>0.001019553962496005</v>
      </c>
      <c r="N30" s="16"/>
    </row>
    <row r="31" spans="1:14" s="19" customFormat="1" ht="63.75">
      <c r="A31" s="56">
        <v>26</v>
      </c>
      <c r="B31" s="57" t="s">
        <v>83</v>
      </c>
      <c r="C31" s="57" t="s">
        <v>83</v>
      </c>
      <c r="D31" s="58" t="s">
        <v>466</v>
      </c>
      <c r="E31" s="59">
        <v>1000000</v>
      </c>
      <c r="F31" s="59">
        <v>980000</v>
      </c>
      <c r="G31" s="59"/>
      <c r="H31" s="66"/>
      <c r="I31" s="74">
        <v>6100</v>
      </c>
      <c r="J31" s="70"/>
      <c r="K31" s="60"/>
      <c r="L31" s="61">
        <f t="shared" si="1"/>
        <v>0.006224489795918367</v>
      </c>
      <c r="M31" s="61">
        <f t="shared" si="2"/>
        <v>1.1826753298279294E-05</v>
      </c>
      <c r="N31" s="16"/>
    </row>
    <row r="32" spans="1:14" s="19" customFormat="1" ht="38.25">
      <c r="A32" s="49">
        <v>27</v>
      </c>
      <c r="B32" s="57" t="s">
        <v>83</v>
      </c>
      <c r="C32" s="57" t="s">
        <v>83</v>
      </c>
      <c r="D32" s="76" t="s">
        <v>645</v>
      </c>
      <c r="E32" s="59">
        <v>150000</v>
      </c>
      <c r="F32" s="59"/>
      <c r="G32" s="59"/>
      <c r="H32" s="66"/>
      <c r="I32" s="74"/>
      <c r="J32" s="70"/>
      <c r="K32" s="60"/>
      <c r="L32" s="61"/>
      <c r="M32" s="61">
        <f t="shared" si="2"/>
        <v>0</v>
      </c>
      <c r="N32" s="16"/>
    </row>
    <row r="33" spans="1:14" s="19" customFormat="1" ht="51">
      <c r="A33" s="56">
        <v>28</v>
      </c>
      <c r="B33" s="57" t="s">
        <v>83</v>
      </c>
      <c r="C33" s="57" t="s">
        <v>83</v>
      </c>
      <c r="D33" s="58" t="s">
        <v>308</v>
      </c>
      <c r="E33" s="59">
        <v>29361406</v>
      </c>
      <c r="F33" s="59">
        <v>39066165</v>
      </c>
      <c r="G33" s="59"/>
      <c r="H33" s="66"/>
      <c r="I33" s="74">
        <v>35411084.49</v>
      </c>
      <c r="J33" s="70"/>
      <c r="K33" s="60"/>
      <c r="L33" s="61">
        <f aca="true" t="shared" si="11" ref="L33:L96">I33/F33</f>
        <v>0.9064387172377939</v>
      </c>
      <c r="M33" s="61">
        <f t="shared" si="2"/>
        <v>0.0686554361127466</v>
      </c>
      <c r="N33" s="16"/>
    </row>
    <row r="34" spans="1:14" s="19" customFormat="1" ht="38.25">
      <c r="A34" s="49">
        <v>29</v>
      </c>
      <c r="B34" s="57" t="s">
        <v>83</v>
      </c>
      <c r="C34" s="57" t="s">
        <v>83</v>
      </c>
      <c r="D34" s="58" t="s">
        <v>473</v>
      </c>
      <c r="E34" s="59"/>
      <c r="F34" s="59">
        <v>300000</v>
      </c>
      <c r="G34" s="59">
        <v>300000</v>
      </c>
      <c r="H34" s="66">
        <v>5000</v>
      </c>
      <c r="I34" s="74">
        <v>124791.07</v>
      </c>
      <c r="J34" s="70">
        <v>124791.07</v>
      </c>
      <c r="K34" s="60">
        <v>5000</v>
      </c>
      <c r="L34" s="61">
        <f t="shared" si="11"/>
        <v>0.4159702333333334</v>
      </c>
      <c r="M34" s="61">
        <f t="shared" si="2"/>
        <v>0.00024194642601939385</v>
      </c>
      <c r="N34" s="16"/>
    </row>
    <row r="35" spans="1:14" s="19" customFormat="1" ht="38.25">
      <c r="A35" s="56">
        <v>30</v>
      </c>
      <c r="B35" s="57" t="s">
        <v>83</v>
      </c>
      <c r="C35" s="57" t="s">
        <v>83</v>
      </c>
      <c r="D35" s="58" t="s">
        <v>474</v>
      </c>
      <c r="E35" s="59"/>
      <c r="F35" s="59">
        <v>450000</v>
      </c>
      <c r="G35" s="59">
        <v>450000</v>
      </c>
      <c r="H35" s="66"/>
      <c r="I35" s="74">
        <v>384157.8</v>
      </c>
      <c r="J35" s="70">
        <v>384157.8</v>
      </c>
      <c r="K35" s="60"/>
      <c r="L35" s="61">
        <f t="shared" si="11"/>
        <v>0.853684</v>
      </c>
      <c r="M35" s="61">
        <f t="shared" si="2"/>
        <v>0.0007448097587229045</v>
      </c>
      <c r="N35" s="16"/>
    </row>
    <row r="36" spans="1:15" s="18" customFormat="1" ht="25.5">
      <c r="A36" s="49">
        <v>31</v>
      </c>
      <c r="B36" s="57" t="s">
        <v>83</v>
      </c>
      <c r="C36" s="57" t="s">
        <v>83</v>
      </c>
      <c r="D36" s="58" t="s">
        <v>475</v>
      </c>
      <c r="E36" s="59"/>
      <c r="F36" s="59">
        <v>2021795</v>
      </c>
      <c r="G36" s="59">
        <v>2021795</v>
      </c>
      <c r="H36" s="66"/>
      <c r="I36" s="74">
        <v>1214298.15</v>
      </c>
      <c r="J36" s="70">
        <v>1214298.15</v>
      </c>
      <c r="K36" s="60"/>
      <c r="L36" s="61">
        <f t="shared" si="11"/>
        <v>0.6006039929864303</v>
      </c>
      <c r="M36" s="61">
        <f t="shared" si="2"/>
        <v>0.002354295844361794</v>
      </c>
      <c r="N36" s="16"/>
      <c r="O36" s="19"/>
    </row>
    <row r="37" spans="1:14" s="19" customFormat="1" ht="12.75">
      <c r="A37" s="56">
        <v>32</v>
      </c>
      <c r="B37" s="57" t="s">
        <v>83</v>
      </c>
      <c r="C37" s="57" t="s">
        <v>83</v>
      </c>
      <c r="D37" s="58" t="s">
        <v>94</v>
      </c>
      <c r="E37" s="59">
        <v>10300000</v>
      </c>
      <c r="F37" s="59">
        <v>7745000</v>
      </c>
      <c r="G37" s="59">
        <v>7745000</v>
      </c>
      <c r="H37" s="66"/>
      <c r="I37" s="74">
        <v>7305216.62</v>
      </c>
      <c r="J37" s="70">
        <v>7305216.62</v>
      </c>
      <c r="K37" s="60"/>
      <c r="L37" s="61">
        <f t="shared" si="11"/>
        <v>0.9432171233053583</v>
      </c>
      <c r="M37" s="61">
        <f t="shared" si="2"/>
        <v>0.014163441763152413</v>
      </c>
      <c r="N37" s="16"/>
    </row>
    <row r="38" spans="1:15" s="18" customFormat="1" ht="12.75">
      <c r="A38" s="49">
        <v>33</v>
      </c>
      <c r="B38" s="50" t="s">
        <v>83</v>
      </c>
      <c r="C38" s="51" t="s">
        <v>95</v>
      </c>
      <c r="D38" s="52" t="s">
        <v>96</v>
      </c>
      <c r="E38" s="53">
        <f aca="true" t="shared" si="12" ref="E38:K38">SUM(E39:E46)</f>
        <v>12080000</v>
      </c>
      <c r="F38" s="53">
        <f t="shared" si="12"/>
        <v>16805078</v>
      </c>
      <c r="G38" s="53">
        <f t="shared" si="12"/>
        <v>7930200</v>
      </c>
      <c r="H38" s="65">
        <f t="shared" si="12"/>
        <v>0</v>
      </c>
      <c r="I38" s="73">
        <f t="shared" si="12"/>
        <v>13185367.010000002</v>
      </c>
      <c r="J38" s="69">
        <f t="shared" si="12"/>
        <v>7063842.609999999</v>
      </c>
      <c r="K38" s="54">
        <f t="shared" si="12"/>
        <v>0</v>
      </c>
      <c r="L38" s="55">
        <f t="shared" si="11"/>
        <v>0.7846061178650883</v>
      </c>
      <c r="M38" s="55">
        <f t="shared" si="2"/>
        <v>0.025563947995826314</v>
      </c>
      <c r="N38" s="16"/>
      <c r="O38" s="19"/>
    </row>
    <row r="39" spans="1:15" s="18" customFormat="1" ht="12.75">
      <c r="A39" s="56">
        <v>34</v>
      </c>
      <c r="B39" s="57" t="s">
        <v>83</v>
      </c>
      <c r="C39" s="57" t="s">
        <v>83</v>
      </c>
      <c r="D39" s="58" t="s">
        <v>683</v>
      </c>
      <c r="E39" s="59">
        <v>1130000</v>
      </c>
      <c r="F39" s="59">
        <v>1130000</v>
      </c>
      <c r="G39" s="59">
        <v>1130000</v>
      </c>
      <c r="H39" s="66"/>
      <c r="I39" s="74">
        <v>898756.7</v>
      </c>
      <c r="J39" s="70">
        <v>898756.7</v>
      </c>
      <c r="K39" s="60"/>
      <c r="L39" s="61">
        <f t="shared" si="11"/>
        <v>0.7953599115044248</v>
      </c>
      <c r="M39" s="61">
        <f t="shared" si="2"/>
        <v>0.0017425202895205924</v>
      </c>
      <c r="N39" s="16"/>
      <c r="O39" s="19"/>
    </row>
    <row r="40" spans="1:15" s="18" customFormat="1" ht="38.25">
      <c r="A40" s="49">
        <v>35</v>
      </c>
      <c r="B40" s="57" t="s">
        <v>83</v>
      </c>
      <c r="C40" s="57" t="s">
        <v>83</v>
      </c>
      <c r="D40" s="58" t="s">
        <v>476</v>
      </c>
      <c r="E40" s="59"/>
      <c r="F40" s="59">
        <v>100000</v>
      </c>
      <c r="G40" s="59"/>
      <c r="H40" s="66"/>
      <c r="I40" s="74"/>
      <c r="J40" s="70"/>
      <c r="K40" s="60"/>
      <c r="L40" s="61">
        <f t="shared" si="11"/>
        <v>0</v>
      </c>
      <c r="M40" s="61">
        <f t="shared" si="2"/>
        <v>0</v>
      </c>
      <c r="N40" s="16"/>
      <c r="O40" s="19"/>
    </row>
    <row r="41" spans="1:14" s="19" customFormat="1" ht="12.75">
      <c r="A41" s="56">
        <v>36</v>
      </c>
      <c r="B41" s="57" t="s">
        <v>83</v>
      </c>
      <c r="C41" s="57" t="s">
        <v>83</v>
      </c>
      <c r="D41" s="58" t="s">
        <v>684</v>
      </c>
      <c r="E41" s="59">
        <v>1850000</v>
      </c>
      <c r="F41" s="59">
        <v>1750000</v>
      </c>
      <c r="G41" s="59">
        <v>1750000</v>
      </c>
      <c r="H41" s="66"/>
      <c r="I41" s="74">
        <v>1318833.53</v>
      </c>
      <c r="J41" s="70">
        <v>1318833.53</v>
      </c>
      <c r="K41" s="60"/>
      <c r="L41" s="61">
        <f t="shared" si="11"/>
        <v>0.7536191600000001</v>
      </c>
      <c r="M41" s="61">
        <f t="shared" si="2"/>
        <v>0.0025569702952145616</v>
      </c>
      <c r="N41" s="16"/>
    </row>
    <row r="42" spans="1:15" s="18" customFormat="1" ht="51">
      <c r="A42" s="49">
        <v>37</v>
      </c>
      <c r="B42" s="57" t="s">
        <v>83</v>
      </c>
      <c r="C42" s="57" t="s">
        <v>83</v>
      </c>
      <c r="D42" s="58" t="s">
        <v>319</v>
      </c>
      <c r="E42" s="59">
        <v>3000000</v>
      </c>
      <c r="F42" s="59">
        <v>4844176</v>
      </c>
      <c r="G42" s="59"/>
      <c r="H42" s="66"/>
      <c r="I42" s="74">
        <v>4668826.53</v>
      </c>
      <c r="J42" s="70"/>
      <c r="K42" s="60"/>
      <c r="L42" s="61">
        <f t="shared" si="11"/>
        <v>0.9638020026522571</v>
      </c>
      <c r="M42" s="61">
        <f t="shared" si="2"/>
        <v>0.009051976977503505</v>
      </c>
      <c r="N42" s="16"/>
      <c r="O42" s="19"/>
    </row>
    <row r="43" spans="1:14" s="19" customFormat="1" ht="25.5">
      <c r="A43" s="56">
        <v>38</v>
      </c>
      <c r="B43" s="57" t="s">
        <v>83</v>
      </c>
      <c r="C43" s="57" t="s">
        <v>83</v>
      </c>
      <c r="D43" s="58" t="s">
        <v>477</v>
      </c>
      <c r="E43" s="59"/>
      <c r="F43" s="59">
        <v>2250000</v>
      </c>
      <c r="G43" s="59"/>
      <c r="H43" s="66"/>
      <c r="I43" s="74">
        <v>81</v>
      </c>
      <c r="J43" s="70"/>
      <c r="K43" s="60"/>
      <c r="L43" s="61">
        <f t="shared" si="11"/>
        <v>3.6E-05</v>
      </c>
      <c r="M43" s="61">
        <f t="shared" si="2"/>
        <v>1.5704377330502015E-07</v>
      </c>
      <c r="N43" s="16"/>
    </row>
    <row r="44" spans="1:14" s="19" customFormat="1" ht="12.75">
      <c r="A44" s="49">
        <v>39</v>
      </c>
      <c r="B44" s="57" t="s">
        <v>83</v>
      </c>
      <c r="C44" s="57" t="s">
        <v>83</v>
      </c>
      <c r="D44" s="58" t="s">
        <v>478</v>
      </c>
      <c r="E44" s="59"/>
      <c r="F44" s="59">
        <v>170000</v>
      </c>
      <c r="G44" s="59">
        <v>170000</v>
      </c>
      <c r="H44" s="66"/>
      <c r="I44" s="74">
        <v>1220</v>
      </c>
      <c r="J44" s="70">
        <v>1220</v>
      </c>
      <c r="K44" s="60"/>
      <c r="L44" s="61">
        <f t="shared" si="11"/>
        <v>0.007176470588235294</v>
      </c>
      <c r="M44" s="61">
        <f t="shared" si="2"/>
        <v>2.365350659655859E-06</v>
      </c>
      <c r="N44" s="16"/>
    </row>
    <row r="45" spans="1:14" s="19" customFormat="1" ht="12.75">
      <c r="A45" s="56">
        <v>40</v>
      </c>
      <c r="B45" s="57" t="s">
        <v>83</v>
      </c>
      <c r="C45" s="57" t="s">
        <v>83</v>
      </c>
      <c r="D45" s="58" t="s">
        <v>94</v>
      </c>
      <c r="E45" s="59">
        <v>6100000</v>
      </c>
      <c r="F45" s="59">
        <v>4880200</v>
      </c>
      <c r="G45" s="59">
        <v>4880200</v>
      </c>
      <c r="H45" s="66"/>
      <c r="I45" s="74">
        <v>4845032.38</v>
      </c>
      <c r="J45" s="70">
        <v>4845032.38</v>
      </c>
      <c r="K45" s="60"/>
      <c r="L45" s="61">
        <f t="shared" si="11"/>
        <v>0.9927938158272201</v>
      </c>
      <c r="M45" s="61">
        <f t="shared" si="2"/>
        <v>0.00939360699679262</v>
      </c>
      <c r="N45" s="16"/>
    </row>
    <row r="46" spans="1:14" s="19" customFormat="1" ht="38.25">
      <c r="A46" s="49">
        <v>41</v>
      </c>
      <c r="B46" s="57" t="s">
        <v>83</v>
      </c>
      <c r="C46" s="57" t="s">
        <v>83</v>
      </c>
      <c r="D46" s="58" t="s">
        <v>479</v>
      </c>
      <c r="E46" s="59"/>
      <c r="F46" s="59">
        <v>1680702</v>
      </c>
      <c r="G46" s="59"/>
      <c r="H46" s="66"/>
      <c r="I46" s="74">
        <v>1452616.87</v>
      </c>
      <c r="J46" s="70"/>
      <c r="K46" s="60"/>
      <c r="L46" s="61">
        <f t="shared" si="11"/>
        <v>0.8642917483289722</v>
      </c>
      <c r="M46" s="61">
        <f t="shared" si="2"/>
        <v>0.0028163510423620734</v>
      </c>
      <c r="N46" s="16"/>
    </row>
    <row r="47" spans="1:14" s="19" customFormat="1" ht="12.75">
      <c r="A47" s="56">
        <v>42</v>
      </c>
      <c r="B47" s="50" t="s">
        <v>83</v>
      </c>
      <c r="C47" s="51" t="s">
        <v>97</v>
      </c>
      <c r="D47" s="52" t="s">
        <v>98</v>
      </c>
      <c r="E47" s="53">
        <f aca="true" t="shared" si="13" ref="E47:K47">SUM(E48:E53)</f>
        <v>2006000</v>
      </c>
      <c r="F47" s="53">
        <f t="shared" si="13"/>
        <v>1405800</v>
      </c>
      <c r="G47" s="53">
        <f t="shared" si="13"/>
        <v>855800</v>
      </c>
      <c r="H47" s="65">
        <f t="shared" si="13"/>
        <v>1800</v>
      </c>
      <c r="I47" s="73">
        <f t="shared" si="13"/>
        <v>661000.62</v>
      </c>
      <c r="J47" s="69">
        <f t="shared" si="13"/>
        <v>576820.62</v>
      </c>
      <c r="K47" s="54">
        <f t="shared" si="13"/>
        <v>1800</v>
      </c>
      <c r="L47" s="55">
        <f t="shared" si="11"/>
        <v>0.4701953478446436</v>
      </c>
      <c r="M47" s="55">
        <f t="shared" si="2"/>
        <v>0.0012815559447130588</v>
      </c>
      <c r="N47" s="16"/>
    </row>
    <row r="48" spans="1:14" s="19" customFormat="1" ht="25.5">
      <c r="A48" s="49">
        <v>43</v>
      </c>
      <c r="B48" s="57" t="s">
        <v>83</v>
      </c>
      <c r="C48" s="57" t="s">
        <v>83</v>
      </c>
      <c r="D48" s="58" t="s">
        <v>309</v>
      </c>
      <c r="E48" s="59">
        <v>116000</v>
      </c>
      <c r="F48" s="59">
        <v>116000</v>
      </c>
      <c r="G48" s="59">
        <v>116000</v>
      </c>
      <c r="H48" s="66"/>
      <c r="I48" s="74">
        <v>114165.99</v>
      </c>
      <c r="J48" s="70">
        <v>114165.99</v>
      </c>
      <c r="K48" s="60"/>
      <c r="L48" s="61">
        <f t="shared" si="11"/>
        <v>0.9841895689655172</v>
      </c>
      <c r="M48" s="61">
        <f t="shared" si="2"/>
        <v>0.00022134639324324936</v>
      </c>
      <c r="N48" s="16"/>
    </row>
    <row r="49" spans="1:14" s="19" customFormat="1" ht="25.5">
      <c r="A49" s="56">
        <v>44</v>
      </c>
      <c r="B49" s="57" t="s">
        <v>83</v>
      </c>
      <c r="C49" s="57" t="s">
        <v>83</v>
      </c>
      <c r="D49" s="58" t="s">
        <v>480</v>
      </c>
      <c r="E49" s="59"/>
      <c r="F49" s="59">
        <v>200000</v>
      </c>
      <c r="G49" s="59"/>
      <c r="H49" s="66"/>
      <c r="I49" s="74">
        <v>84180</v>
      </c>
      <c r="J49" s="70"/>
      <c r="K49" s="60"/>
      <c r="L49" s="61">
        <f t="shared" si="11"/>
        <v>0.4209</v>
      </c>
      <c r="M49" s="61">
        <f t="shared" si="2"/>
        <v>0.00016320919551625427</v>
      </c>
      <c r="N49" s="16"/>
    </row>
    <row r="50" spans="1:14" s="19" customFormat="1" ht="51">
      <c r="A50" s="49">
        <v>45</v>
      </c>
      <c r="B50" s="57" t="s">
        <v>83</v>
      </c>
      <c r="C50" s="57" t="s">
        <v>83</v>
      </c>
      <c r="D50" s="58" t="s">
        <v>481</v>
      </c>
      <c r="E50" s="59">
        <v>200000</v>
      </c>
      <c r="F50" s="59">
        <v>200000</v>
      </c>
      <c r="G50" s="59"/>
      <c r="H50" s="66"/>
      <c r="I50" s="74"/>
      <c r="J50" s="70"/>
      <c r="K50" s="60"/>
      <c r="L50" s="61">
        <f t="shared" si="11"/>
        <v>0</v>
      </c>
      <c r="M50" s="61">
        <f t="shared" si="2"/>
        <v>0</v>
      </c>
      <c r="N50" s="16"/>
    </row>
    <row r="51" spans="1:14" s="19" customFormat="1" ht="25.5">
      <c r="A51" s="56">
        <v>46</v>
      </c>
      <c r="B51" s="57" t="s">
        <v>83</v>
      </c>
      <c r="C51" s="57" t="s">
        <v>83</v>
      </c>
      <c r="D51" s="58" t="s">
        <v>482</v>
      </c>
      <c r="E51" s="59"/>
      <c r="F51" s="59">
        <v>150000</v>
      </c>
      <c r="G51" s="59"/>
      <c r="H51" s="66"/>
      <c r="I51" s="74"/>
      <c r="J51" s="70"/>
      <c r="K51" s="60"/>
      <c r="L51" s="61">
        <f t="shared" si="11"/>
        <v>0</v>
      </c>
      <c r="M51" s="61">
        <f t="shared" si="2"/>
        <v>0</v>
      </c>
      <c r="N51" s="16"/>
    </row>
    <row r="52" spans="1:14" s="19" customFormat="1" ht="25.5">
      <c r="A52" s="49">
        <v>47</v>
      </c>
      <c r="B52" s="57" t="s">
        <v>83</v>
      </c>
      <c r="C52" s="57" t="s">
        <v>83</v>
      </c>
      <c r="D52" s="58" t="s">
        <v>483</v>
      </c>
      <c r="E52" s="59">
        <v>10000</v>
      </c>
      <c r="F52" s="59">
        <v>10000</v>
      </c>
      <c r="G52" s="59">
        <v>10000</v>
      </c>
      <c r="H52" s="66"/>
      <c r="I52" s="74"/>
      <c r="J52" s="70"/>
      <c r="K52" s="60"/>
      <c r="L52" s="61">
        <f t="shared" si="11"/>
        <v>0</v>
      </c>
      <c r="M52" s="61">
        <f t="shared" si="2"/>
        <v>0</v>
      </c>
      <c r="N52" s="16"/>
    </row>
    <row r="53" spans="1:15" s="18" customFormat="1" ht="12.75">
      <c r="A53" s="56">
        <v>48</v>
      </c>
      <c r="B53" s="57" t="s">
        <v>83</v>
      </c>
      <c r="C53" s="57" t="s">
        <v>83</v>
      </c>
      <c r="D53" s="58" t="s">
        <v>94</v>
      </c>
      <c r="E53" s="59">
        <v>1680000</v>
      </c>
      <c r="F53" s="59">
        <v>729800</v>
      </c>
      <c r="G53" s="59">
        <v>729800</v>
      </c>
      <c r="H53" s="66">
        <v>1800</v>
      </c>
      <c r="I53" s="74">
        <v>462654.63</v>
      </c>
      <c r="J53" s="70">
        <v>462654.63</v>
      </c>
      <c r="K53" s="60">
        <v>1800</v>
      </c>
      <c r="L53" s="61">
        <f t="shared" si="11"/>
        <v>0.6339471499040833</v>
      </c>
      <c r="M53" s="61">
        <f t="shared" si="2"/>
        <v>0.0008970003559535553</v>
      </c>
      <c r="N53" s="16"/>
      <c r="O53" s="19"/>
    </row>
    <row r="54" spans="1:15" s="18" customFormat="1" ht="12.75">
      <c r="A54" s="49">
        <v>49</v>
      </c>
      <c r="B54" s="50" t="s">
        <v>83</v>
      </c>
      <c r="C54" s="51" t="s">
        <v>99</v>
      </c>
      <c r="D54" s="52" t="s">
        <v>454</v>
      </c>
      <c r="E54" s="53">
        <f aca="true" t="shared" si="14" ref="E54:K54">SUM(E55:E60)</f>
        <v>3360000</v>
      </c>
      <c r="F54" s="53">
        <f t="shared" si="14"/>
        <v>3295000</v>
      </c>
      <c r="G54" s="53">
        <f t="shared" si="14"/>
        <v>305000</v>
      </c>
      <c r="H54" s="65">
        <f t="shared" si="14"/>
        <v>8000</v>
      </c>
      <c r="I54" s="73">
        <f t="shared" si="14"/>
        <v>885708.21</v>
      </c>
      <c r="J54" s="69">
        <f t="shared" si="14"/>
        <v>254373.08999999997</v>
      </c>
      <c r="K54" s="54">
        <f t="shared" si="14"/>
        <v>8000</v>
      </c>
      <c r="L54" s="55">
        <f t="shared" si="11"/>
        <v>0.2688037056145675</v>
      </c>
      <c r="M54" s="55">
        <f t="shared" si="2"/>
        <v>0.0017172217203164837</v>
      </c>
      <c r="N54" s="16"/>
      <c r="O54" s="19"/>
    </row>
    <row r="55" spans="1:14" s="19" customFormat="1" ht="25.5">
      <c r="A55" s="56">
        <v>50</v>
      </c>
      <c r="B55" s="57" t="s">
        <v>83</v>
      </c>
      <c r="C55" s="57" t="s">
        <v>83</v>
      </c>
      <c r="D55" s="58" t="s">
        <v>484</v>
      </c>
      <c r="E55" s="59">
        <v>300000</v>
      </c>
      <c r="F55" s="59">
        <v>140000</v>
      </c>
      <c r="G55" s="59"/>
      <c r="H55" s="66"/>
      <c r="I55" s="74">
        <v>108609.82</v>
      </c>
      <c r="J55" s="70"/>
      <c r="K55" s="60"/>
      <c r="L55" s="61">
        <f t="shared" si="11"/>
        <v>0.7757844285714286</v>
      </c>
      <c r="M55" s="61">
        <f t="shared" si="2"/>
        <v>0.0002105740240836919</v>
      </c>
      <c r="N55" s="16"/>
    </row>
    <row r="56" spans="1:14" s="19" customFormat="1" ht="25.5">
      <c r="A56" s="49">
        <v>51</v>
      </c>
      <c r="B56" s="57" t="s">
        <v>83</v>
      </c>
      <c r="C56" s="57" t="s">
        <v>83</v>
      </c>
      <c r="D56" s="58" t="s">
        <v>646</v>
      </c>
      <c r="E56" s="59">
        <v>50000</v>
      </c>
      <c r="F56" s="59">
        <v>50000</v>
      </c>
      <c r="G56" s="59"/>
      <c r="H56" s="66"/>
      <c r="I56" s="74"/>
      <c r="J56" s="70"/>
      <c r="K56" s="60"/>
      <c r="L56" s="61">
        <f t="shared" si="11"/>
        <v>0</v>
      </c>
      <c r="M56" s="61">
        <f t="shared" si="2"/>
        <v>0</v>
      </c>
      <c r="N56" s="16"/>
    </row>
    <row r="57" spans="1:14" s="19" customFormat="1" ht="12.75">
      <c r="A57" s="56">
        <v>52</v>
      </c>
      <c r="B57" s="57" t="s">
        <v>83</v>
      </c>
      <c r="C57" s="57" t="s">
        <v>83</v>
      </c>
      <c r="D57" s="58" t="s">
        <v>686</v>
      </c>
      <c r="E57" s="59">
        <v>210000</v>
      </c>
      <c r="F57" s="59">
        <v>235000</v>
      </c>
      <c r="G57" s="59">
        <v>235000</v>
      </c>
      <c r="H57" s="66">
        <v>8000</v>
      </c>
      <c r="I57" s="74">
        <v>185668.8</v>
      </c>
      <c r="J57" s="70">
        <v>185668.8</v>
      </c>
      <c r="K57" s="60">
        <v>8000</v>
      </c>
      <c r="L57" s="61">
        <f t="shared" si="11"/>
        <v>0.79008</v>
      </c>
      <c r="M57" s="61">
        <f t="shared" si="2"/>
        <v>0.0003599769004569768</v>
      </c>
      <c r="N57" s="16"/>
    </row>
    <row r="58" spans="1:14" s="19" customFormat="1" ht="38.25">
      <c r="A58" s="49">
        <v>53</v>
      </c>
      <c r="B58" s="57" t="s">
        <v>83</v>
      </c>
      <c r="C58" s="57" t="s">
        <v>83</v>
      </c>
      <c r="D58" s="58" t="s">
        <v>685</v>
      </c>
      <c r="E58" s="59">
        <v>800000</v>
      </c>
      <c r="F58" s="59">
        <v>800000</v>
      </c>
      <c r="G58" s="59"/>
      <c r="H58" s="66"/>
      <c r="I58" s="74">
        <v>522725.3</v>
      </c>
      <c r="J58" s="70"/>
      <c r="K58" s="60"/>
      <c r="L58" s="61">
        <f t="shared" si="11"/>
        <v>0.653406625</v>
      </c>
      <c r="M58" s="61">
        <f t="shared" si="2"/>
        <v>0.0010134660927654153</v>
      </c>
      <c r="N58" s="16"/>
    </row>
    <row r="59" spans="1:14" s="19" customFormat="1" ht="25.5">
      <c r="A59" s="56">
        <v>54</v>
      </c>
      <c r="B59" s="57" t="s">
        <v>83</v>
      </c>
      <c r="C59" s="57" t="s">
        <v>83</v>
      </c>
      <c r="D59" s="58" t="s">
        <v>100</v>
      </c>
      <c r="E59" s="59">
        <v>2000000</v>
      </c>
      <c r="F59" s="59">
        <v>2000000</v>
      </c>
      <c r="G59" s="59"/>
      <c r="H59" s="66"/>
      <c r="I59" s="74"/>
      <c r="J59" s="70"/>
      <c r="K59" s="60"/>
      <c r="L59" s="61">
        <f t="shared" si="11"/>
        <v>0</v>
      </c>
      <c r="M59" s="61">
        <f t="shared" si="2"/>
        <v>0</v>
      </c>
      <c r="N59" s="16"/>
    </row>
    <row r="60" spans="1:14" s="19" customFormat="1" ht="12.75">
      <c r="A60" s="49">
        <v>55</v>
      </c>
      <c r="B60" s="57" t="s">
        <v>83</v>
      </c>
      <c r="C60" s="57" t="s">
        <v>83</v>
      </c>
      <c r="D60" s="58" t="s">
        <v>452</v>
      </c>
      <c r="E60" s="59"/>
      <c r="F60" s="59">
        <v>70000</v>
      </c>
      <c r="G60" s="59">
        <v>70000</v>
      </c>
      <c r="H60" s="66"/>
      <c r="I60" s="74">
        <v>68704.29</v>
      </c>
      <c r="J60" s="70">
        <v>68704.29</v>
      </c>
      <c r="K60" s="60"/>
      <c r="L60" s="61">
        <f t="shared" si="11"/>
        <v>0.9814898571428571</v>
      </c>
      <c r="M60" s="61">
        <f t="shared" si="2"/>
        <v>0.00013320470301039954</v>
      </c>
      <c r="N60" s="16"/>
    </row>
    <row r="61" spans="1:14" s="19" customFormat="1" ht="19.5" customHeight="1">
      <c r="A61" s="86">
        <v>56</v>
      </c>
      <c r="B61" s="43" t="s">
        <v>101</v>
      </c>
      <c r="C61" s="44" t="s">
        <v>83</v>
      </c>
      <c r="D61" s="45" t="s">
        <v>102</v>
      </c>
      <c r="E61" s="46">
        <f aca="true" t="shared" si="15" ref="E61:K61">E62</f>
        <v>7200</v>
      </c>
      <c r="F61" s="46">
        <f t="shared" si="15"/>
        <v>32200</v>
      </c>
      <c r="G61" s="46">
        <f t="shared" si="15"/>
        <v>7200</v>
      </c>
      <c r="H61" s="64">
        <f t="shared" si="15"/>
        <v>0</v>
      </c>
      <c r="I61" s="72">
        <f t="shared" si="15"/>
        <v>32186.739999999998</v>
      </c>
      <c r="J61" s="68">
        <f t="shared" si="15"/>
        <v>7186.74</v>
      </c>
      <c r="K61" s="47">
        <f t="shared" si="15"/>
        <v>0</v>
      </c>
      <c r="L61" s="48">
        <f t="shared" si="11"/>
        <v>0.999588198757764</v>
      </c>
      <c r="M61" s="48">
        <f t="shared" si="2"/>
        <v>6.240403827145215E-05</v>
      </c>
      <c r="N61" s="16"/>
    </row>
    <row r="62" spans="1:14" s="19" customFormat="1" ht="12.75">
      <c r="A62" s="49">
        <v>57</v>
      </c>
      <c r="B62" s="50" t="s">
        <v>83</v>
      </c>
      <c r="C62" s="51" t="s">
        <v>103</v>
      </c>
      <c r="D62" s="52" t="s">
        <v>687</v>
      </c>
      <c r="E62" s="53">
        <f aca="true" t="shared" si="16" ref="E62:K62">E63+E64</f>
        <v>7200</v>
      </c>
      <c r="F62" s="53">
        <f t="shared" si="16"/>
        <v>32200</v>
      </c>
      <c r="G62" s="53">
        <f t="shared" si="16"/>
        <v>7200</v>
      </c>
      <c r="H62" s="65">
        <f t="shared" si="16"/>
        <v>0</v>
      </c>
      <c r="I62" s="73">
        <f t="shared" si="16"/>
        <v>32186.739999999998</v>
      </c>
      <c r="J62" s="69">
        <f t="shared" si="16"/>
        <v>7186.74</v>
      </c>
      <c r="K62" s="54">
        <f t="shared" si="16"/>
        <v>0</v>
      </c>
      <c r="L62" s="55">
        <f t="shared" si="11"/>
        <v>0.999588198757764</v>
      </c>
      <c r="M62" s="55">
        <f t="shared" si="2"/>
        <v>6.240403827145215E-05</v>
      </c>
      <c r="N62" s="16"/>
    </row>
    <row r="63" spans="1:14" s="19" customFormat="1" ht="25.5">
      <c r="A63" s="56">
        <v>58</v>
      </c>
      <c r="B63" s="57" t="s">
        <v>83</v>
      </c>
      <c r="C63" s="57" t="s">
        <v>83</v>
      </c>
      <c r="D63" s="58" t="s">
        <v>485</v>
      </c>
      <c r="E63" s="59"/>
      <c r="F63" s="59">
        <v>25000</v>
      </c>
      <c r="G63" s="59"/>
      <c r="H63" s="66"/>
      <c r="I63" s="74">
        <v>25000</v>
      </c>
      <c r="J63" s="70"/>
      <c r="K63" s="60"/>
      <c r="L63" s="61">
        <f t="shared" si="11"/>
        <v>1</v>
      </c>
      <c r="M63" s="61">
        <f t="shared" si="2"/>
        <v>4.8470300402783996E-05</v>
      </c>
      <c r="N63" s="16"/>
    </row>
    <row r="64" spans="1:14" s="19" customFormat="1" ht="25.5">
      <c r="A64" s="49">
        <v>59</v>
      </c>
      <c r="B64" s="57" t="s">
        <v>83</v>
      </c>
      <c r="C64" s="57" t="s">
        <v>83</v>
      </c>
      <c r="D64" s="58" t="s">
        <v>691</v>
      </c>
      <c r="E64" s="59">
        <v>7200</v>
      </c>
      <c r="F64" s="59">
        <v>7200</v>
      </c>
      <c r="G64" s="59">
        <v>7200</v>
      </c>
      <c r="H64" s="66"/>
      <c r="I64" s="74">
        <v>7186.74</v>
      </c>
      <c r="J64" s="70">
        <v>7186.74</v>
      </c>
      <c r="K64" s="60"/>
      <c r="L64" s="61">
        <f t="shared" si="11"/>
        <v>0.9981583333333333</v>
      </c>
      <c r="M64" s="61">
        <f t="shared" si="2"/>
        <v>1.3933737868668154E-05</v>
      </c>
      <c r="N64" s="16"/>
    </row>
    <row r="65" spans="1:14" s="19" customFormat="1" ht="19.5" customHeight="1">
      <c r="A65" s="86">
        <v>60</v>
      </c>
      <c r="B65" s="43" t="s">
        <v>104</v>
      </c>
      <c r="C65" s="44" t="s">
        <v>83</v>
      </c>
      <c r="D65" s="45" t="s">
        <v>105</v>
      </c>
      <c r="E65" s="46">
        <f aca="true" t="shared" si="17" ref="E65:K65">E66+E68+E76+E82+E84</f>
        <v>34173000</v>
      </c>
      <c r="F65" s="46">
        <f t="shared" si="17"/>
        <v>34815431</v>
      </c>
      <c r="G65" s="46">
        <f t="shared" si="17"/>
        <v>27544977</v>
      </c>
      <c r="H65" s="64">
        <f t="shared" si="17"/>
        <v>32252</v>
      </c>
      <c r="I65" s="72">
        <f t="shared" si="17"/>
        <v>29007608.880000003</v>
      </c>
      <c r="J65" s="68">
        <f t="shared" si="17"/>
        <v>23595840.460000005</v>
      </c>
      <c r="K65" s="47">
        <f t="shared" si="17"/>
        <v>32251</v>
      </c>
      <c r="L65" s="48">
        <f t="shared" si="11"/>
        <v>0.8331825298960108</v>
      </c>
      <c r="M65" s="48">
        <f t="shared" si="2"/>
        <v>0.05624030065520259</v>
      </c>
      <c r="N65" s="16"/>
    </row>
    <row r="66" spans="1:14" s="19" customFormat="1" ht="12.75">
      <c r="A66" s="49">
        <v>61</v>
      </c>
      <c r="B66" s="50" t="s">
        <v>83</v>
      </c>
      <c r="C66" s="51" t="s">
        <v>106</v>
      </c>
      <c r="D66" s="52" t="s">
        <v>688</v>
      </c>
      <c r="E66" s="53">
        <f aca="true" t="shared" si="18" ref="E66:K66">E67</f>
        <v>1935000</v>
      </c>
      <c r="F66" s="53">
        <f t="shared" si="18"/>
        <v>1770454</v>
      </c>
      <c r="G66" s="53">
        <f t="shared" si="18"/>
        <v>0</v>
      </c>
      <c r="H66" s="65">
        <f t="shared" si="18"/>
        <v>0</v>
      </c>
      <c r="I66" s="73">
        <f t="shared" si="18"/>
        <v>1770453.88</v>
      </c>
      <c r="J66" s="69">
        <f t="shared" si="18"/>
        <v>0</v>
      </c>
      <c r="K66" s="54">
        <f t="shared" si="18"/>
        <v>0</v>
      </c>
      <c r="L66" s="55">
        <f t="shared" si="11"/>
        <v>0.999999932220775</v>
      </c>
      <c r="M66" s="55">
        <f t="shared" si="2"/>
        <v>0.0034325772565149794</v>
      </c>
      <c r="N66" s="16"/>
    </row>
    <row r="67" spans="1:14" s="19" customFormat="1" ht="38.25">
      <c r="A67" s="56">
        <v>62</v>
      </c>
      <c r="B67" s="57" t="s">
        <v>83</v>
      </c>
      <c r="C67" s="57" t="s">
        <v>83</v>
      </c>
      <c r="D67" s="58" t="s">
        <v>107</v>
      </c>
      <c r="E67" s="59">
        <v>1935000</v>
      </c>
      <c r="F67" s="59">
        <v>1770454</v>
      </c>
      <c r="G67" s="59"/>
      <c r="H67" s="66"/>
      <c r="I67" s="74">
        <v>1770453.88</v>
      </c>
      <c r="J67" s="70"/>
      <c r="K67" s="60"/>
      <c r="L67" s="61">
        <f t="shared" si="11"/>
        <v>0.999999932220775</v>
      </c>
      <c r="M67" s="61">
        <f t="shared" si="2"/>
        <v>0.0034325772565149794</v>
      </c>
      <c r="N67" s="16"/>
    </row>
    <row r="68" spans="1:14" s="19" customFormat="1" ht="25.5">
      <c r="A68" s="49">
        <v>63</v>
      </c>
      <c r="B68" s="50" t="s">
        <v>83</v>
      </c>
      <c r="C68" s="51" t="s">
        <v>108</v>
      </c>
      <c r="D68" s="52" t="s">
        <v>704</v>
      </c>
      <c r="E68" s="53">
        <f aca="true" t="shared" si="19" ref="E68:K68">SUM(E69:E75)</f>
        <v>24130000</v>
      </c>
      <c r="F68" s="53">
        <f t="shared" si="19"/>
        <v>25079000</v>
      </c>
      <c r="G68" s="53">
        <f t="shared" si="19"/>
        <v>25079000</v>
      </c>
      <c r="H68" s="65">
        <f t="shared" si="19"/>
        <v>0</v>
      </c>
      <c r="I68" s="73">
        <f t="shared" si="19"/>
        <v>21972482.69</v>
      </c>
      <c r="J68" s="69">
        <f t="shared" si="19"/>
        <v>21972482.69</v>
      </c>
      <c r="K68" s="54">
        <f t="shared" si="19"/>
        <v>0</v>
      </c>
      <c r="L68" s="55">
        <f t="shared" si="11"/>
        <v>0.8761307344790462</v>
      </c>
      <c r="M68" s="55">
        <f t="shared" si="2"/>
        <v>0.042600513463170855</v>
      </c>
      <c r="N68" s="16"/>
    </row>
    <row r="69" spans="1:14" s="19" customFormat="1" ht="38.25">
      <c r="A69" s="56">
        <v>64</v>
      </c>
      <c r="B69" s="57" t="s">
        <v>83</v>
      </c>
      <c r="C69" s="57" t="s">
        <v>83</v>
      </c>
      <c r="D69" s="58" t="s">
        <v>109</v>
      </c>
      <c r="E69" s="59">
        <v>130000</v>
      </c>
      <c r="F69" s="59">
        <v>130000</v>
      </c>
      <c r="G69" s="59">
        <v>130000</v>
      </c>
      <c r="H69" s="66"/>
      <c r="I69" s="74">
        <v>130000</v>
      </c>
      <c r="J69" s="70">
        <v>130000</v>
      </c>
      <c r="K69" s="60"/>
      <c r="L69" s="61">
        <f t="shared" si="11"/>
        <v>1</v>
      </c>
      <c r="M69" s="61">
        <f t="shared" si="2"/>
        <v>0.00025204556209447676</v>
      </c>
      <c r="N69" s="16"/>
    </row>
    <row r="70" spans="1:15" s="18" customFormat="1" ht="12.75">
      <c r="A70" s="49">
        <v>65</v>
      </c>
      <c r="B70" s="57" t="s">
        <v>83</v>
      </c>
      <c r="C70" s="57" t="s">
        <v>83</v>
      </c>
      <c r="D70" s="58" t="s">
        <v>486</v>
      </c>
      <c r="E70" s="59"/>
      <c r="F70" s="59">
        <v>40000</v>
      </c>
      <c r="G70" s="59">
        <v>40000</v>
      </c>
      <c r="H70" s="66"/>
      <c r="I70" s="74">
        <v>39887.9</v>
      </c>
      <c r="J70" s="70">
        <v>39887.9</v>
      </c>
      <c r="K70" s="60"/>
      <c r="L70" s="61">
        <f t="shared" si="11"/>
        <v>0.9971975000000001</v>
      </c>
      <c r="M70" s="61">
        <f aca="true" t="shared" si="20" ref="M70:M133">I70/$I$6</f>
        <v>7.733513981744831E-05</v>
      </c>
      <c r="N70" s="16"/>
      <c r="O70" s="19"/>
    </row>
    <row r="71" spans="1:14" s="19" customFormat="1" ht="25.5">
      <c r="A71" s="56">
        <v>66</v>
      </c>
      <c r="B71" s="57" t="s">
        <v>83</v>
      </c>
      <c r="C71" s="57" t="s">
        <v>83</v>
      </c>
      <c r="D71" s="58" t="s">
        <v>110</v>
      </c>
      <c r="E71" s="59">
        <v>5950000</v>
      </c>
      <c r="F71" s="59">
        <v>5880000</v>
      </c>
      <c r="G71" s="59">
        <v>5880000</v>
      </c>
      <c r="H71" s="66"/>
      <c r="I71" s="74">
        <v>3427496.9</v>
      </c>
      <c r="J71" s="70">
        <v>3427496.9</v>
      </c>
      <c r="K71" s="60"/>
      <c r="L71" s="61">
        <f t="shared" si="11"/>
        <v>0.5829076360544218</v>
      </c>
      <c r="M71" s="61">
        <f t="shared" si="20"/>
        <v>0.006645272174904435</v>
      </c>
      <c r="N71" s="16"/>
    </row>
    <row r="72" spans="1:15" s="18" customFormat="1" ht="25.5">
      <c r="A72" s="49">
        <v>67</v>
      </c>
      <c r="B72" s="57" t="s">
        <v>83</v>
      </c>
      <c r="C72" s="57" t="s">
        <v>83</v>
      </c>
      <c r="D72" s="58" t="s">
        <v>111</v>
      </c>
      <c r="E72" s="59">
        <v>9570000</v>
      </c>
      <c r="F72" s="59">
        <v>9600000</v>
      </c>
      <c r="G72" s="59">
        <v>9600000</v>
      </c>
      <c r="H72" s="66"/>
      <c r="I72" s="74">
        <v>9428783.67</v>
      </c>
      <c r="J72" s="70">
        <v>9428783.67</v>
      </c>
      <c r="K72" s="60"/>
      <c r="L72" s="61">
        <f t="shared" si="11"/>
        <v>0.982164965625</v>
      </c>
      <c r="M72" s="61">
        <f t="shared" si="20"/>
        <v>0.018280639076710566</v>
      </c>
      <c r="N72" s="16"/>
      <c r="O72" s="19"/>
    </row>
    <row r="73" spans="1:15" s="18" customFormat="1" ht="25.5">
      <c r="A73" s="56">
        <v>68</v>
      </c>
      <c r="B73" s="57" t="s">
        <v>83</v>
      </c>
      <c r="C73" s="57" t="s">
        <v>83</v>
      </c>
      <c r="D73" s="58" t="s">
        <v>112</v>
      </c>
      <c r="E73" s="59">
        <v>350000</v>
      </c>
      <c r="F73" s="59">
        <v>350000</v>
      </c>
      <c r="G73" s="59">
        <v>350000</v>
      </c>
      <c r="H73" s="66"/>
      <c r="I73" s="74">
        <v>339243</v>
      </c>
      <c r="J73" s="70">
        <v>339243</v>
      </c>
      <c r="K73" s="60"/>
      <c r="L73" s="61">
        <f t="shared" si="11"/>
        <v>0.9692657142857143</v>
      </c>
      <c r="M73" s="61">
        <f t="shared" si="20"/>
        <v>0.0006577284047816661</v>
      </c>
      <c r="N73" s="16"/>
      <c r="O73" s="19"/>
    </row>
    <row r="74" spans="1:14" s="19" customFormat="1" ht="25.5">
      <c r="A74" s="49">
        <v>69</v>
      </c>
      <c r="B74" s="57" t="s">
        <v>83</v>
      </c>
      <c r="C74" s="57" t="s">
        <v>83</v>
      </c>
      <c r="D74" s="58" t="s">
        <v>113</v>
      </c>
      <c r="E74" s="59">
        <v>5000000</v>
      </c>
      <c r="F74" s="59">
        <v>5909000</v>
      </c>
      <c r="G74" s="59">
        <v>5909000</v>
      </c>
      <c r="H74" s="66"/>
      <c r="I74" s="74">
        <v>5445170.42</v>
      </c>
      <c r="J74" s="70">
        <v>5445170.42</v>
      </c>
      <c r="K74" s="60"/>
      <c r="L74" s="61">
        <f t="shared" si="11"/>
        <v>0.9215045557623963</v>
      </c>
      <c r="M74" s="61">
        <f t="shared" si="20"/>
        <v>0.010557161840070139</v>
      </c>
      <c r="N74" s="16"/>
    </row>
    <row r="75" spans="1:14" s="19" customFormat="1" ht="25.5">
      <c r="A75" s="56">
        <v>70</v>
      </c>
      <c r="B75" s="57" t="s">
        <v>83</v>
      </c>
      <c r="C75" s="57" t="s">
        <v>83</v>
      </c>
      <c r="D75" s="58" t="s">
        <v>114</v>
      </c>
      <c r="E75" s="59">
        <v>3130000</v>
      </c>
      <c r="F75" s="59">
        <v>3170000</v>
      </c>
      <c r="G75" s="59">
        <v>3170000</v>
      </c>
      <c r="H75" s="66"/>
      <c r="I75" s="74">
        <v>3161900.8</v>
      </c>
      <c r="J75" s="70">
        <v>3161900.8</v>
      </c>
      <c r="K75" s="60"/>
      <c r="L75" s="61">
        <f t="shared" si="11"/>
        <v>0.9974450473186119</v>
      </c>
      <c r="M75" s="61">
        <f t="shared" si="20"/>
        <v>0.0061303312647921215</v>
      </c>
      <c r="N75" s="16"/>
    </row>
    <row r="76" spans="1:14" s="19" customFormat="1" ht="12.75">
      <c r="A76" s="49">
        <v>71</v>
      </c>
      <c r="B76" s="50" t="s">
        <v>83</v>
      </c>
      <c r="C76" s="51" t="s">
        <v>115</v>
      </c>
      <c r="D76" s="52" t="s">
        <v>705</v>
      </c>
      <c r="E76" s="53">
        <f aca="true" t="shared" si="21" ref="E76:K76">SUM(E77:E81)</f>
        <v>5390000</v>
      </c>
      <c r="F76" s="53">
        <f t="shared" si="21"/>
        <v>4906977</v>
      </c>
      <c r="G76" s="53">
        <f t="shared" si="21"/>
        <v>1906977</v>
      </c>
      <c r="H76" s="65">
        <f t="shared" si="21"/>
        <v>23100</v>
      </c>
      <c r="I76" s="73">
        <f t="shared" si="21"/>
        <v>2223570.12</v>
      </c>
      <c r="J76" s="69">
        <f t="shared" si="21"/>
        <v>1082255.58</v>
      </c>
      <c r="K76" s="54">
        <f t="shared" si="21"/>
        <v>23100</v>
      </c>
      <c r="L76" s="55">
        <f t="shared" si="11"/>
        <v>0.4531445979877224</v>
      </c>
      <c r="M76" s="55">
        <f t="shared" si="20"/>
        <v>0.004311084467322178</v>
      </c>
      <c r="N76" s="16"/>
    </row>
    <row r="77" spans="1:15" s="18" customFormat="1" ht="12.75">
      <c r="A77" s="56">
        <v>72</v>
      </c>
      <c r="B77" s="57" t="s">
        <v>83</v>
      </c>
      <c r="C77" s="57" t="s">
        <v>83</v>
      </c>
      <c r="D77" s="58" t="s">
        <v>116</v>
      </c>
      <c r="E77" s="59">
        <v>1200000</v>
      </c>
      <c r="F77" s="59">
        <v>600000</v>
      </c>
      <c r="G77" s="59">
        <v>600000</v>
      </c>
      <c r="H77" s="66"/>
      <c r="I77" s="74"/>
      <c r="J77" s="70"/>
      <c r="K77" s="60"/>
      <c r="L77" s="61">
        <f t="shared" si="11"/>
        <v>0</v>
      </c>
      <c r="M77" s="61">
        <f t="shared" si="20"/>
        <v>0</v>
      </c>
      <c r="N77" s="16"/>
      <c r="O77" s="19"/>
    </row>
    <row r="78" spans="1:14" s="19" customFormat="1" ht="12.75">
      <c r="A78" s="49">
        <v>73</v>
      </c>
      <c r="B78" s="57" t="s">
        <v>83</v>
      </c>
      <c r="C78" s="57" t="s">
        <v>83</v>
      </c>
      <c r="D78" s="58" t="s">
        <v>452</v>
      </c>
      <c r="E78" s="59">
        <v>650000</v>
      </c>
      <c r="F78" s="59">
        <v>1050000</v>
      </c>
      <c r="G78" s="59">
        <v>1050000</v>
      </c>
      <c r="H78" s="66"/>
      <c r="I78" s="74">
        <v>857367.53</v>
      </c>
      <c r="J78" s="70">
        <v>857367.53</v>
      </c>
      <c r="K78" s="60"/>
      <c r="L78" s="61">
        <f t="shared" si="11"/>
        <v>0.8165405047619048</v>
      </c>
      <c r="M78" s="61">
        <f t="shared" si="20"/>
        <v>0.0016622744693877169</v>
      </c>
      <c r="N78" s="16"/>
    </row>
    <row r="79" spans="1:14" s="19" customFormat="1" ht="12.75">
      <c r="A79" s="56">
        <v>74</v>
      </c>
      <c r="B79" s="57" t="s">
        <v>83</v>
      </c>
      <c r="C79" s="57" t="s">
        <v>83</v>
      </c>
      <c r="D79" s="58" t="s">
        <v>117</v>
      </c>
      <c r="E79" s="59">
        <v>50000</v>
      </c>
      <c r="F79" s="59">
        <v>50000</v>
      </c>
      <c r="G79" s="59">
        <v>50000</v>
      </c>
      <c r="H79" s="66"/>
      <c r="I79" s="74">
        <v>18257.59</v>
      </c>
      <c r="J79" s="70">
        <v>18257.59</v>
      </c>
      <c r="K79" s="60"/>
      <c r="L79" s="61">
        <f t="shared" si="11"/>
        <v>0.3651518</v>
      </c>
      <c r="M79" s="61">
        <f t="shared" si="20"/>
        <v>3.53980348772346E-05</v>
      </c>
      <c r="N79" s="16"/>
    </row>
    <row r="80" spans="1:14" s="19" customFormat="1" ht="38.25">
      <c r="A80" s="49">
        <v>75</v>
      </c>
      <c r="B80" s="57" t="s">
        <v>83</v>
      </c>
      <c r="C80" s="57" t="s">
        <v>83</v>
      </c>
      <c r="D80" s="58" t="s">
        <v>706</v>
      </c>
      <c r="E80" s="59">
        <v>90000</v>
      </c>
      <c r="F80" s="59">
        <v>206977</v>
      </c>
      <c r="G80" s="59">
        <v>206977</v>
      </c>
      <c r="H80" s="66">
        <v>23100</v>
      </c>
      <c r="I80" s="74">
        <v>206630.46</v>
      </c>
      <c r="J80" s="70">
        <v>206630.46</v>
      </c>
      <c r="K80" s="60">
        <v>23100</v>
      </c>
      <c r="L80" s="61">
        <f t="shared" si="11"/>
        <v>0.9983257076873275</v>
      </c>
      <c r="M80" s="61">
        <f t="shared" si="20"/>
        <v>0.00040061761874261766</v>
      </c>
      <c r="N80" s="16"/>
    </row>
    <row r="81" spans="1:15" s="19" customFormat="1" ht="12.75">
      <c r="A81" s="56">
        <v>76</v>
      </c>
      <c r="B81" s="57" t="s">
        <v>83</v>
      </c>
      <c r="C81" s="57" t="s">
        <v>83</v>
      </c>
      <c r="D81" s="58" t="s">
        <v>118</v>
      </c>
      <c r="E81" s="59">
        <v>3400000</v>
      </c>
      <c r="F81" s="59">
        <v>3000000</v>
      </c>
      <c r="G81" s="59"/>
      <c r="H81" s="66"/>
      <c r="I81" s="74">
        <v>1141314.54</v>
      </c>
      <c r="J81" s="70"/>
      <c r="K81" s="60"/>
      <c r="L81" s="61">
        <f t="shared" si="11"/>
        <v>0.38043818</v>
      </c>
      <c r="M81" s="61">
        <f t="shared" si="20"/>
        <v>0.0022127943443146095</v>
      </c>
      <c r="N81" s="16"/>
      <c r="O81" s="17"/>
    </row>
    <row r="82" spans="1:14" s="19" customFormat="1" ht="12.75">
      <c r="A82" s="49">
        <v>77</v>
      </c>
      <c r="B82" s="50" t="s">
        <v>83</v>
      </c>
      <c r="C82" s="51" t="s">
        <v>119</v>
      </c>
      <c r="D82" s="52" t="s">
        <v>120</v>
      </c>
      <c r="E82" s="53">
        <f aca="true" t="shared" si="22" ref="E82:K82">E83</f>
        <v>2500000</v>
      </c>
      <c r="F82" s="53">
        <f t="shared" si="22"/>
        <v>2500000</v>
      </c>
      <c r="G82" s="53">
        <f t="shared" si="22"/>
        <v>0</v>
      </c>
      <c r="H82" s="65">
        <f t="shared" si="22"/>
        <v>0</v>
      </c>
      <c r="I82" s="73">
        <f t="shared" si="22"/>
        <v>2500000</v>
      </c>
      <c r="J82" s="69">
        <f t="shared" si="22"/>
        <v>0</v>
      </c>
      <c r="K82" s="54">
        <f t="shared" si="22"/>
        <v>0</v>
      </c>
      <c r="L82" s="55">
        <f t="shared" si="11"/>
        <v>1</v>
      </c>
      <c r="M82" s="55">
        <f t="shared" si="20"/>
        <v>0.0048470300402784</v>
      </c>
      <c r="N82" s="16"/>
    </row>
    <row r="83" spans="1:14" s="19" customFormat="1" ht="25.5">
      <c r="A83" s="56">
        <v>78</v>
      </c>
      <c r="B83" s="57" t="s">
        <v>83</v>
      </c>
      <c r="C83" s="57" t="s">
        <v>83</v>
      </c>
      <c r="D83" s="58" t="s">
        <v>662</v>
      </c>
      <c r="E83" s="59">
        <v>2500000</v>
      </c>
      <c r="F83" s="59">
        <v>2500000</v>
      </c>
      <c r="G83" s="59"/>
      <c r="H83" s="66"/>
      <c r="I83" s="74">
        <v>2500000</v>
      </c>
      <c r="J83" s="70"/>
      <c r="K83" s="60"/>
      <c r="L83" s="61">
        <f t="shared" si="11"/>
        <v>1</v>
      </c>
      <c r="M83" s="61">
        <f t="shared" si="20"/>
        <v>0.0048470300402784</v>
      </c>
      <c r="N83" s="16"/>
    </row>
    <row r="84" spans="1:16" s="19" customFormat="1" ht="12.75">
      <c r="A84" s="49">
        <v>79</v>
      </c>
      <c r="B84" s="50" t="s">
        <v>83</v>
      </c>
      <c r="C84" s="51" t="s">
        <v>121</v>
      </c>
      <c r="D84" s="52" t="s">
        <v>454</v>
      </c>
      <c r="E84" s="53">
        <f aca="true" t="shared" si="23" ref="E84:K84">SUM(E85:E89)</f>
        <v>218000</v>
      </c>
      <c r="F84" s="53">
        <f t="shared" si="23"/>
        <v>559000</v>
      </c>
      <c r="G84" s="53">
        <f t="shared" si="23"/>
        <v>559000</v>
      </c>
      <c r="H84" s="65">
        <f t="shared" si="23"/>
        <v>9152</v>
      </c>
      <c r="I84" s="73">
        <f t="shared" si="23"/>
        <v>541102.19</v>
      </c>
      <c r="J84" s="69">
        <f t="shared" si="23"/>
        <v>541102.19</v>
      </c>
      <c r="K84" s="54">
        <f t="shared" si="23"/>
        <v>9151</v>
      </c>
      <c r="L84" s="55">
        <f t="shared" si="11"/>
        <v>0.9679824508050089</v>
      </c>
      <c r="M84" s="55">
        <f t="shared" si="20"/>
        <v>0.001049095427916172</v>
      </c>
      <c r="N84" s="16"/>
      <c r="O84" s="20"/>
      <c r="P84" s="21"/>
    </row>
    <row r="85" spans="1:14" s="19" customFormat="1" ht="12.75">
      <c r="A85" s="56">
        <v>80</v>
      </c>
      <c r="B85" s="57" t="s">
        <v>83</v>
      </c>
      <c r="C85" s="57" t="s">
        <v>83</v>
      </c>
      <c r="D85" s="58" t="s">
        <v>707</v>
      </c>
      <c r="E85" s="59">
        <v>5000</v>
      </c>
      <c r="F85" s="59">
        <v>500</v>
      </c>
      <c r="G85" s="59">
        <v>500</v>
      </c>
      <c r="H85" s="66"/>
      <c r="I85" s="74"/>
      <c r="J85" s="70"/>
      <c r="K85" s="60"/>
      <c r="L85" s="61">
        <f t="shared" si="11"/>
        <v>0</v>
      </c>
      <c r="M85" s="61">
        <f t="shared" si="20"/>
        <v>0</v>
      </c>
      <c r="N85" s="16"/>
    </row>
    <row r="86" spans="1:14" s="19" customFormat="1" ht="12.75">
      <c r="A86" s="49">
        <v>81</v>
      </c>
      <c r="B86" s="57" t="s">
        <v>83</v>
      </c>
      <c r="C86" s="57" t="s">
        <v>83</v>
      </c>
      <c r="D86" s="58" t="s">
        <v>487</v>
      </c>
      <c r="E86" s="59"/>
      <c r="F86" s="59">
        <v>200000</v>
      </c>
      <c r="G86" s="59">
        <v>200000</v>
      </c>
      <c r="H86" s="66"/>
      <c r="I86" s="74">
        <v>199957.13</v>
      </c>
      <c r="J86" s="70">
        <v>199957.13</v>
      </c>
      <c r="K86" s="60"/>
      <c r="L86" s="61">
        <f t="shared" si="11"/>
        <v>0.99978565</v>
      </c>
      <c r="M86" s="61">
        <f t="shared" si="20"/>
        <v>0.0003876792863511413</v>
      </c>
      <c r="N86" s="16"/>
    </row>
    <row r="87" spans="1:14" s="19" customFormat="1" ht="25.5">
      <c r="A87" s="56">
        <v>82</v>
      </c>
      <c r="B87" s="57" t="s">
        <v>83</v>
      </c>
      <c r="C87" s="57" t="s">
        <v>83</v>
      </c>
      <c r="D87" s="58" t="s">
        <v>708</v>
      </c>
      <c r="E87" s="59">
        <v>100000</v>
      </c>
      <c r="F87" s="59">
        <v>4993</v>
      </c>
      <c r="G87" s="59">
        <v>4993</v>
      </c>
      <c r="H87" s="66"/>
      <c r="I87" s="74">
        <v>4880</v>
      </c>
      <c r="J87" s="70">
        <v>4880</v>
      </c>
      <c r="K87" s="60"/>
      <c r="L87" s="61">
        <f t="shared" si="11"/>
        <v>0.9773683156418986</v>
      </c>
      <c r="M87" s="61">
        <f t="shared" si="20"/>
        <v>9.461402638623436E-06</v>
      </c>
      <c r="N87" s="16"/>
    </row>
    <row r="88" spans="1:15" s="18" customFormat="1" ht="12.75">
      <c r="A88" s="49">
        <v>83</v>
      </c>
      <c r="B88" s="57" t="s">
        <v>83</v>
      </c>
      <c r="C88" s="57" t="s">
        <v>83</v>
      </c>
      <c r="D88" s="58" t="s">
        <v>452</v>
      </c>
      <c r="E88" s="59">
        <v>80000</v>
      </c>
      <c r="F88" s="59">
        <v>320507</v>
      </c>
      <c r="G88" s="59">
        <v>320507</v>
      </c>
      <c r="H88" s="66">
        <v>9152</v>
      </c>
      <c r="I88" s="74">
        <v>306418.56</v>
      </c>
      <c r="J88" s="70">
        <v>306418.56</v>
      </c>
      <c r="K88" s="60">
        <v>9151</v>
      </c>
      <c r="L88" s="61">
        <f t="shared" si="11"/>
        <v>0.9560432689457641</v>
      </c>
      <c r="M88" s="61">
        <f t="shared" si="20"/>
        <v>0.0005940879860875397</v>
      </c>
      <c r="N88" s="16"/>
      <c r="O88" s="19"/>
    </row>
    <row r="89" spans="1:14" s="19" customFormat="1" ht="12.75">
      <c r="A89" s="56">
        <v>84</v>
      </c>
      <c r="B89" s="57" t="s">
        <v>83</v>
      </c>
      <c r="C89" s="57" t="s">
        <v>83</v>
      </c>
      <c r="D89" s="58" t="s">
        <v>709</v>
      </c>
      <c r="E89" s="59">
        <v>33000</v>
      </c>
      <c r="F89" s="59">
        <v>33000</v>
      </c>
      <c r="G89" s="59">
        <v>33000</v>
      </c>
      <c r="H89" s="66"/>
      <c r="I89" s="74">
        <v>29846.5</v>
      </c>
      <c r="J89" s="70">
        <v>29846.5</v>
      </c>
      <c r="K89" s="60"/>
      <c r="L89" s="61">
        <f t="shared" si="11"/>
        <v>0.904439393939394</v>
      </c>
      <c r="M89" s="61">
        <f t="shared" si="20"/>
        <v>5.78667528388677E-05</v>
      </c>
      <c r="N89" s="16"/>
    </row>
    <row r="90" spans="1:14" s="19" customFormat="1" ht="19.5" customHeight="1">
      <c r="A90" s="37">
        <v>85</v>
      </c>
      <c r="B90" s="43" t="s">
        <v>122</v>
      </c>
      <c r="C90" s="44" t="s">
        <v>83</v>
      </c>
      <c r="D90" s="45" t="s">
        <v>123</v>
      </c>
      <c r="E90" s="46">
        <f aca="true" t="shared" si="24" ref="E90:K90">E91+E94+E97+E100+E104</f>
        <v>4888667</v>
      </c>
      <c r="F90" s="46">
        <f t="shared" si="24"/>
        <v>6544661</v>
      </c>
      <c r="G90" s="46">
        <f t="shared" si="24"/>
        <v>2763961</v>
      </c>
      <c r="H90" s="64">
        <f t="shared" si="24"/>
        <v>414486</v>
      </c>
      <c r="I90" s="72">
        <f t="shared" si="24"/>
        <v>5705893.25</v>
      </c>
      <c r="J90" s="68">
        <f t="shared" si="24"/>
        <v>1928731.15</v>
      </c>
      <c r="K90" s="47">
        <f t="shared" si="24"/>
        <v>396995.66000000003</v>
      </c>
      <c r="L90" s="48">
        <f t="shared" si="11"/>
        <v>0.8718393893893053</v>
      </c>
      <c r="M90" s="48">
        <f t="shared" si="20"/>
        <v>0.0110626543957487</v>
      </c>
      <c r="N90" s="16"/>
    </row>
    <row r="91" spans="1:15" s="18" customFormat="1" ht="12.75">
      <c r="A91" s="56">
        <v>86</v>
      </c>
      <c r="B91" s="50" t="s">
        <v>83</v>
      </c>
      <c r="C91" s="51" t="s">
        <v>124</v>
      </c>
      <c r="D91" s="52" t="s">
        <v>710</v>
      </c>
      <c r="E91" s="53">
        <f aca="true" t="shared" si="25" ref="E91:K91">SUM(E92:E93)</f>
        <v>399000</v>
      </c>
      <c r="F91" s="53">
        <f t="shared" si="25"/>
        <v>399000</v>
      </c>
      <c r="G91" s="53">
        <f t="shared" si="25"/>
        <v>399000</v>
      </c>
      <c r="H91" s="65">
        <f t="shared" si="25"/>
        <v>4500</v>
      </c>
      <c r="I91" s="73">
        <f t="shared" si="25"/>
        <v>126020.06</v>
      </c>
      <c r="J91" s="69">
        <f t="shared" si="25"/>
        <v>126020.06</v>
      </c>
      <c r="K91" s="54">
        <f t="shared" si="25"/>
        <v>121.52</v>
      </c>
      <c r="L91" s="55">
        <f t="shared" si="11"/>
        <v>0.31583974937343356</v>
      </c>
      <c r="M91" s="55">
        <f t="shared" si="20"/>
        <v>0.00024432920659907454</v>
      </c>
      <c r="N91" s="16"/>
      <c r="O91" s="19"/>
    </row>
    <row r="92" spans="1:14" s="19" customFormat="1" ht="12.75">
      <c r="A92" s="49">
        <v>87</v>
      </c>
      <c r="B92" s="57" t="s">
        <v>83</v>
      </c>
      <c r="C92" s="57" t="s">
        <v>83</v>
      </c>
      <c r="D92" s="58" t="s">
        <v>711</v>
      </c>
      <c r="E92" s="59">
        <v>83000</v>
      </c>
      <c r="F92" s="59">
        <v>83000</v>
      </c>
      <c r="G92" s="59">
        <v>83000</v>
      </c>
      <c r="H92" s="66">
        <v>2200</v>
      </c>
      <c r="I92" s="74">
        <v>43697.36</v>
      </c>
      <c r="J92" s="70">
        <v>43697.36</v>
      </c>
      <c r="K92" s="60">
        <v>121.52</v>
      </c>
      <c r="L92" s="61">
        <f t="shared" si="11"/>
        <v>0.5264742168674699</v>
      </c>
      <c r="M92" s="61">
        <f t="shared" si="20"/>
        <v>8.472096664034389E-05</v>
      </c>
      <c r="N92" s="16"/>
    </row>
    <row r="93" spans="1:15" s="18" customFormat="1" ht="12.75">
      <c r="A93" s="56">
        <v>88</v>
      </c>
      <c r="B93" s="57" t="s">
        <v>83</v>
      </c>
      <c r="C93" s="57" t="s">
        <v>83</v>
      </c>
      <c r="D93" s="58" t="s">
        <v>712</v>
      </c>
      <c r="E93" s="59">
        <v>316000</v>
      </c>
      <c r="F93" s="59">
        <v>316000</v>
      </c>
      <c r="G93" s="59">
        <v>316000</v>
      </c>
      <c r="H93" s="66">
        <v>2300</v>
      </c>
      <c r="I93" s="74">
        <v>82322.7</v>
      </c>
      <c r="J93" s="70">
        <v>82322.7</v>
      </c>
      <c r="K93" s="60"/>
      <c r="L93" s="61">
        <f t="shared" si="11"/>
        <v>0.2605148734177215</v>
      </c>
      <c r="M93" s="61">
        <f t="shared" si="20"/>
        <v>0.00015960823995873064</v>
      </c>
      <c r="N93" s="16"/>
      <c r="O93" s="19"/>
    </row>
    <row r="94" spans="1:15" s="18" customFormat="1" ht="25.5">
      <c r="A94" s="49">
        <v>89</v>
      </c>
      <c r="B94" s="50" t="s">
        <v>83</v>
      </c>
      <c r="C94" s="51" t="s">
        <v>125</v>
      </c>
      <c r="D94" s="52" t="s">
        <v>713</v>
      </c>
      <c r="E94" s="53">
        <f aca="true" t="shared" si="26" ref="E94:K94">E95+E96</f>
        <v>208000</v>
      </c>
      <c r="F94" s="53">
        <f t="shared" si="26"/>
        <v>203000</v>
      </c>
      <c r="G94" s="53">
        <f t="shared" si="26"/>
        <v>203000</v>
      </c>
      <c r="H94" s="65">
        <f t="shared" si="26"/>
        <v>0</v>
      </c>
      <c r="I94" s="73">
        <f t="shared" si="26"/>
        <v>193484</v>
      </c>
      <c r="J94" s="69">
        <f t="shared" si="26"/>
        <v>193484</v>
      </c>
      <c r="K94" s="54">
        <f t="shared" si="26"/>
        <v>0</v>
      </c>
      <c r="L94" s="55">
        <f t="shared" si="11"/>
        <v>0.9531231527093597</v>
      </c>
      <c r="M94" s="55">
        <f t="shared" si="20"/>
        <v>0.00037512910412529035</v>
      </c>
      <c r="N94" s="16"/>
      <c r="O94" s="19"/>
    </row>
    <row r="95" spans="1:15" s="18" customFormat="1" ht="12.75">
      <c r="A95" s="56">
        <v>90</v>
      </c>
      <c r="B95" s="57" t="s">
        <v>83</v>
      </c>
      <c r="C95" s="57" t="s">
        <v>83</v>
      </c>
      <c r="D95" s="58" t="s">
        <v>452</v>
      </c>
      <c r="E95" s="59">
        <v>158000</v>
      </c>
      <c r="F95" s="59">
        <v>158000</v>
      </c>
      <c r="G95" s="59">
        <v>158000</v>
      </c>
      <c r="H95" s="66"/>
      <c r="I95" s="74">
        <v>148484</v>
      </c>
      <c r="J95" s="70">
        <v>148484</v>
      </c>
      <c r="K95" s="60"/>
      <c r="L95" s="61">
        <f t="shared" si="11"/>
        <v>0.9397721518987342</v>
      </c>
      <c r="M95" s="61">
        <f t="shared" si="20"/>
        <v>0.00028788256340027917</v>
      </c>
      <c r="N95" s="16"/>
      <c r="O95" s="19"/>
    </row>
    <row r="96" spans="1:15" s="18" customFormat="1" ht="38.25">
      <c r="A96" s="49">
        <v>91</v>
      </c>
      <c r="B96" s="57" t="s">
        <v>83</v>
      </c>
      <c r="C96" s="57" t="s">
        <v>83</v>
      </c>
      <c r="D96" s="58" t="s">
        <v>706</v>
      </c>
      <c r="E96" s="59">
        <v>50000</v>
      </c>
      <c r="F96" s="59">
        <v>45000</v>
      </c>
      <c r="G96" s="59">
        <v>45000</v>
      </c>
      <c r="H96" s="66"/>
      <c r="I96" s="74">
        <v>45000</v>
      </c>
      <c r="J96" s="70">
        <v>45000</v>
      </c>
      <c r="K96" s="60"/>
      <c r="L96" s="61">
        <f t="shared" si="11"/>
        <v>1</v>
      </c>
      <c r="M96" s="61">
        <f t="shared" si="20"/>
        <v>8.724654072501119E-05</v>
      </c>
      <c r="N96" s="16"/>
      <c r="O96" s="19"/>
    </row>
    <row r="97" spans="1:15" s="18" customFormat="1" ht="12.75">
      <c r="A97" s="56">
        <v>92</v>
      </c>
      <c r="B97" s="50" t="s">
        <v>83</v>
      </c>
      <c r="C97" s="51" t="s">
        <v>126</v>
      </c>
      <c r="D97" s="52" t="s">
        <v>714</v>
      </c>
      <c r="E97" s="53">
        <f aca="true" t="shared" si="27" ref="E97:K97">E98+E99</f>
        <v>485667</v>
      </c>
      <c r="F97" s="53">
        <f t="shared" si="27"/>
        <v>488500</v>
      </c>
      <c r="G97" s="53">
        <f t="shared" si="27"/>
        <v>488500</v>
      </c>
      <c r="H97" s="65">
        <f t="shared" si="27"/>
        <v>403233</v>
      </c>
      <c r="I97" s="73">
        <f t="shared" si="27"/>
        <v>466079.66</v>
      </c>
      <c r="J97" s="69">
        <f t="shared" si="27"/>
        <v>466079.66</v>
      </c>
      <c r="K97" s="54">
        <f t="shared" si="27"/>
        <v>396874.14</v>
      </c>
      <c r="L97" s="55">
        <f aca="true" t="shared" si="28" ref="L97:L160">I97/F97</f>
        <v>0.9541037052200614</v>
      </c>
      <c r="M97" s="55">
        <f t="shared" si="20"/>
        <v>0.0009036408452730971</v>
      </c>
      <c r="N97" s="16"/>
      <c r="O97" s="19"/>
    </row>
    <row r="98" spans="1:15" s="18" customFormat="1" ht="12.75">
      <c r="A98" s="49">
        <v>93</v>
      </c>
      <c r="B98" s="57" t="s">
        <v>83</v>
      </c>
      <c r="C98" s="57" t="s">
        <v>83</v>
      </c>
      <c r="D98" s="58" t="s">
        <v>452</v>
      </c>
      <c r="E98" s="59">
        <v>99000</v>
      </c>
      <c r="F98" s="59">
        <v>99000</v>
      </c>
      <c r="G98" s="59">
        <v>99000</v>
      </c>
      <c r="H98" s="66">
        <v>47900</v>
      </c>
      <c r="I98" s="74">
        <v>77907.06</v>
      </c>
      <c r="J98" s="70">
        <v>77907.06</v>
      </c>
      <c r="K98" s="60">
        <v>41692.63</v>
      </c>
      <c r="L98" s="61">
        <f t="shared" si="28"/>
        <v>0.78694</v>
      </c>
      <c r="M98" s="61">
        <f t="shared" si="20"/>
        <v>0.00015104714406790866</v>
      </c>
      <c r="N98" s="16"/>
      <c r="O98" s="19"/>
    </row>
    <row r="99" spans="1:14" s="19" customFormat="1" ht="38.25">
      <c r="A99" s="56">
        <v>94</v>
      </c>
      <c r="B99" s="57" t="s">
        <v>83</v>
      </c>
      <c r="C99" s="57" t="s">
        <v>83</v>
      </c>
      <c r="D99" s="58" t="s">
        <v>706</v>
      </c>
      <c r="E99" s="59">
        <v>386667</v>
      </c>
      <c r="F99" s="59">
        <v>389500</v>
      </c>
      <c r="G99" s="59">
        <v>389500</v>
      </c>
      <c r="H99" s="66">
        <v>355333</v>
      </c>
      <c r="I99" s="74">
        <v>388172.6</v>
      </c>
      <c r="J99" s="70">
        <v>388172.6</v>
      </c>
      <c r="K99" s="60">
        <v>355181.51</v>
      </c>
      <c r="L99" s="61">
        <f t="shared" si="28"/>
        <v>0.9965920410783055</v>
      </c>
      <c r="M99" s="61">
        <f t="shared" si="20"/>
        <v>0.0007525937012051884</v>
      </c>
      <c r="N99" s="16"/>
    </row>
    <row r="100" spans="1:14" s="19" customFormat="1" ht="12.75">
      <c r="A100" s="49">
        <v>95</v>
      </c>
      <c r="B100" s="50" t="s">
        <v>83</v>
      </c>
      <c r="C100" s="51" t="s">
        <v>127</v>
      </c>
      <c r="D100" s="52" t="s">
        <v>715</v>
      </c>
      <c r="E100" s="53">
        <f aca="true" t="shared" si="29" ref="E100:K100">SUM(E101:E103)</f>
        <v>1183000</v>
      </c>
      <c r="F100" s="53">
        <f t="shared" si="29"/>
        <v>1152500</v>
      </c>
      <c r="G100" s="53">
        <f t="shared" si="29"/>
        <v>1000000</v>
      </c>
      <c r="H100" s="65">
        <f t="shared" si="29"/>
        <v>0</v>
      </c>
      <c r="I100" s="73">
        <f t="shared" si="29"/>
        <v>1152500</v>
      </c>
      <c r="J100" s="69">
        <f t="shared" si="29"/>
        <v>1000000</v>
      </c>
      <c r="K100" s="54">
        <f t="shared" si="29"/>
        <v>0</v>
      </c>
      <c r="L100" s="55">
        <f t="shared" si="28"/>
        <v>1</v>
      </c>
      <c r="M100" s="55">
        <f t="shared" si="20"/>
        <v>0.0022344808485683424</v>
      </c>
      <c r="N100" s="16"/>
    </row>
    <row r="101" spans="1:15" s="18" customFormat="1" ht="38.25">
      <c r="A101" s="56">
        <v>96</v>
      </c>
      <c r="B101" s="57" t="s">
        <v>83</v>
      </c>
      <c r="C101" s="57" t="s">
        <v>83</v>
      </c>
      <c r="D101" s="58" t="s">
        <v>320</v>
      </c>
      <c r="E101" s="59">
        <v>180000</v>
      </c>
      <c r="F101" s="59">
        <v>152500</v>
      </c>
      <c r="G101" s="59"/>
      <c r="H101" s="66"/>
      <c r="I101" s="74">
        <v>152500</v>
      </c>
      <c r="J101" s="70"/>
      <c r="K101" s="60"/>
      <c r="L101" s="61">
        <f t="shared" si="28"/>
        <v>1</v>
      </c>
      <c r="M101" s="61">
        <f t="shared" si="20"/>
        <v>0.0002956688324569824</v>
      </c>
      <c r="N101" s="16"/>
      <c r="O101" s="19"/>
    </row>
    <row r="102" spans="1:14" s="19" customFormat="1" ht="25.5">
      <c r="A102" s="49">
        <v>97</v>
      </c>
      <c r="B102" s="57" t="s">
        <v>83</v>
      </c>
      <c r="C102" s="57" t="s">
        <v>83</v>
      </c>
      <c r="D102" s="58" t="s">
        <v>128</v>
      </c>
      <c r="E102" s="59">
        <v>995000</v>
      </c>
      <c r="F102" s="59">
        <v>995000</v>
      </c>
      <c r="G102" s="59">
        <v>995000</v>
      </c>
      <c r="H102" s="66"/>
      <c r="I102" s="74">
        <v>995000</v>
      </c>
      <c r="J102" s="70">
        <v>995000</v>
      </c>
      <c r="K102" s="60"/>
      <c r="L102" s="61">
        <f t="shared" si="28"/>
        <v>1</v>
      </c>
      <c r="M102" s="61">
        <f t="shared" si="20"/>
        <v>0.001929117956030803</v>
      </c>
      <c r="N102" s="16"/>
    </row>
    <row r="103" spans="1:15" s="18" customFormat="1" ht="38.25">
      <c r="A103" s="56">
        <v>98</v>
      </c>
      <c r="B103" s="57" t="s">
        <v>83</v>
      </c>
      <c r="C103" s="57" t="s">
        <v>83</v>
      </c>
      <c r="D103" s="58" t="s">
        <v>716</v>
      </c>
      <c r="E103" s="59">
        <v>8000</v>
      </c>
      <c r="F103" s="59">
        <v>5000</v>
      </c>
      <c r="G103" s="59">
        <v>5000</v>
      </c>
      <c r="H103" s="66"/>
      <c r="I103" s="74">
        <v>5000</v>
      </c>
      <c r="J103" s="70">
        <v>5000</v>
      </c>
      <c r="K103" s="60"/>
      <c r="L103" s="61">
        <f t="shared" si="28"/>
        <v>1</v>
      </c>
      <c r="M103" s="61">
        <f t="shared" si="20"/>
        <v>9.694060080556799E-06</v>
      </c>
      <c r="N103" s="16"/>
      <c r="O103" s="19"/>
    </row>
    <row r="104" spans="1:14" s="19" customFormat="1" ht="12.75">
      <c r="A104" s="49">
        <v>99</v>
      </c>
      <c r="B104" s="50" t="s">
        <v>83</v>
      </c>
      <c r="C104" s="51" t="s">
        <v>129</v>
      </c>
      <c r="D104" s="52" t="s">
        <v>454</v>
      </c>
      <c r="E104" s="53">
        <f aca="true" t="shared" si="30" ref="E104:K104">SUM(E105:E108)</f>
        <v>2613000</v>
      </c>
      <c r="F104" s="53">
        <f t="shared" si="30"/>
        <v>4301661</v>
      </c>
      <c r="G104" s="53">
        <f t="shared" si="30"/>
        <v>673461</v>
      </c>
      <c r="H104" s="65">
        <f t="shared" si="30"/>
        <v>6753</v>
      </c>
      <c r="I104" s="73">
        <f t="shared" si="30"/>
        <v>3767809.5300000003</v>
      </c>
      <c r="J104" s="69">
        <f t="shared" si="30"/>
        <v>143147.43</v>
      </c>
      <c r="K104" s="54">
        <f t="shared" si="30"/>
        <v>0</v>
      </c>
      <c r="L104" s="55">
        <f t="shared" si="28"/>
        <v>0.8758964339588825</v>
      </c>
      <c r="M104" s="55">
        <f t="shared" si="20"/>
        <v>0.007305074391182896</v>
      </c>
      <c r="N104" s="16"/>
    </row>
    <row r="105" spans="1:14" s="19" customFormat="1" ht="25.5">
      <c r="A105" s="56">
        <v>100</v>
      </c>
      <c r="B105" s="57" t="s">
        <v>83</v>
      </c>
      <c r="C105" s="57" t="s">
        <v>83</v>
      </c>
      <c r="D105" s="58" t="s">
        <v>130</v>
      </c>
      <c r="E105" s="59">
        <v>400000</v>
      </c>
      <c r="F105" s="59">
        <v>1415200</v>
      </c>
      <c r="G105" s="59"/>
      <c r="H105" s="66"/>
      <c r="I105" s="74">
        <v>1415200</v>
      </c>
      <c r="J105" s="70"/>
      <c r="K105" s="60"/>
      <c r="L105" s="61">
        <f t="shared" si="28"/>
        <v>1</v>
      </c>
      <c r="M105" s="61">
        <f t="shared" si="20"/>
        <v>0.0027438067652007965</v>
      </c>
      <c r="N105" s="16"/>
    </row>
    <row r="106" spans="1:14" s="19" customFormat="1" ht="25.5">
      <c r="A106" s="49">
        <v>101</v>
      </c>
      <c r="B106" s="57" t="s">
        <v>83</v>
      </c>
      <c r="C106" s="57" t="s">
        <v>83</v>
      </c>
      <c r="D106" s="58" t="s">
        <v>488</v>
      </c>
      <c r="E106" s="59">
        <v>2213000</v>
      </c>
      <c r="F106" s="59">
        <v>2213000</v>
      </c>
      <c r="G106" s="59"/>
      <c r="H106" s="66"/>
      <c r="I106" s="74">
        <v>2209462.1</v>
      </c>
      <c r="J106" s="70"/>
      <c r="K106" s="60"/>
      <c r="L106" s="61">
        <f t="shared" si="28"/>
        <v>0.998401310438319</v>
      </c>
      <c r="M106" s="61">
        <f t="shared" si="20"/>
        <v>0.004283731668622639</v>
      </c>
      <c r="N106" s="16"/>
    </row>
    <row r="107" spans="1:14" s="19" customFormat="1" ht="12.75">
      <c r="A107" s="56">
        <v>102</v>
      </c>
      <c r="B107" s="57" t="s">
        <v>83</v>
      </c>
      <c r="C107" s="57" t="s">
        <v>83</v>
      </c>
      <c r="D107" s="58" t="s">
        <v>131</v>
      </c>
      <c r="E107" s="59"/>
      <c r="F107" s="59">
        <v>73461</v>
      </c>
      <c r="G107" s="59">
        <v>73461</v>
      </c>
      <c r="H107" s="66">
        <v>6753</v>
      </c>
      <c r="I107" s="74">
        <v>61102.43</v>
      </c>
      <c r="J107" s="70">
        <v>61102.43</v>
      </c>
      <c r="K107" s="60"/>
      <c r="L107" s="61">
        <f t="shared" si="28"/>
        <v>0.8317669239460393</v>
      </c>
      <c r="M107" s="61">
        <f t="shared" si="20"/>
        <v>0.00011846612549760324</v>
      </c>
      <c r="N107" s="16"/>
    </row>
    <row r="108" spans="1:15" s="18" customFormat="1" ht="12.75">
      <c r="A108" s="49">
        <v>103</v>
      </c>
      <c r="B108" s="57" t="s">
        <v>83</v>
      </c>
      <c r="C108" s="57" t="s">
        <v>83</v>
      </c>
      <c r="D108" s="58" t="s">
        <v>452</v>
      </c>
      <c r="E108" s="59"/>
      <c r="F108" s="59">
        <v>600000</v>
      </c>
      <c r="G108" s="59">
        <v>600000</v>
      </c>
      <c r="H108" s="66"/>
      <c r="I108" s="74">
        <v>82045</v>
      </c>
      <c r="J108" s="70">
        <v>82045</v>
      </c>
      <c r="K108" s="60"/>
      <c r="L108" s="61">
        <f t="shared" si="28"/>
        <v>0.13674166666666668</v>
      </c>
      <c r="M108" s="61">
        <f t="shared" si="20"/>
        <v>0.00015906983186185652</v>
      </c>
      <c r="N108" s="16"/>
      <c r="O108" s="19"/>
    </row>
    <row r="109" spans="1:15" s="18" customFormat="1" ht="19.5" customHeight="1">
      <c r="A109" s="86">
        <v>104</v>
      </c>
      <c r="B109" s="43" t="s">
        <v>132</v>
      </c>
      <c r="C109" s="44" t="s">
        <v>83</v>
      </c>
      <c r="D109" s="45" t="s">
        <v>133</v>
      </c>
      <c r="E109" s="46">
        <f aca="true" t="shared" si="31" ref="E109:K109">E110+E114+E116+E121+E124+E128+E130+E133+E135</f>
        <v>43946643</v>
      </c>
      <c r="F109" s="46">
        <f t="shared" si="31"/>
        <v>43618732</v>
      </c>
      <c r="G109" s="46">
        <f t="shared" si="31"/>
        <v>41618332</v>
      </c>
      <c r="H109" s="64">
        <f t="shared" si="31"/>
        <v>27228318</v>
      </c>
      <c r="I109" s="72">
        <f t="shared" si="31"/>
        <v>39412491.11</v>
      </c>
      <c r="J109" s="68">
        <f t="shared" si="31"/>
        <v>38081104.089999996</v>
      </c>
      <c r="K109" s="47">
        <f t="shared" si="31"/>
        <v>26662297.810000002</v>
      </c>
      <c r="L109" s="48">
        <f t="shared" si="28"/>
        <v>0.9035680154572122</v>
      </c>
      <c r="M109" s="48">
        <f t="shared" si="20"/>
        <v>0.07641341134895015</v>
      </c>
      <c r="N109" s="16"/>
      <c r="O109" s="19"/>
    </row>
    <row r="110" spans="1:15" s="18" customFormat="1" ht="12.75">
      <c r="A110" s="49">
        <v>105</v>
      </c>
      <c r="B110" s="50" t="s">
        <v>83</v>
      </c>
      <c r="C110" s="51" t="s">
        <v>134</v>
      </c>
      <c r="D110" s="52" t="s">
        <v>717</v>
      </c>
      <c r="E110" s="53">
        <f aca="true" t="shared" si="32" ref="E110:K110">SUM(E111:E113)</f>
        <v>3469915</v>
      </c>
      <c r="F110" s="53">
        <f t="shared" si="32"/>
        <v>3460415</v>
      </c>
      <c r="G110" s="53">
        <f t="shared" si="32"/>
        <v>3460415</v>
      </c>
      <c r="H110" s="65">
        <f t="shared" si="32"/>
        <v>2830815</v>
      </c>
      <c r="I110" s="73">
        <f t="shared" si="32"/>
        <v>3404775.66</v>
      </c>
      <c r="J110" s="69">
        <f t="shared" si="32"/>
        <v>3404775.66</v>
      </c>
      <c r="K110" s="54">
        <f t="shared" si="32"/>
        <v>2822085.12</v>
      </c>
      <c r="L110" s="55">
        <f t="shared" si="28"/>
        <v>0.9839211944232122</v>
      </c>
      <c r="M110" s="55">
        <f t="shared" si="20"/>
        <v>0.006601219961771486</v>
      </c>
      <c r="N110" s="16"/>
      <c r="O110" s="19"/>
    </row>
    <row r="111" spans="1:15" s="18" customFormat="1" ht="12.75">
      <c r="A111" s="56">
        <v>106</v>
      </c>
      <c r="B111" s="57" t="s">
        <v>83</v>
      </c>
      <c r="C111" s="57" t="s">
        <v>83</v>
      </c>
      <c r="D111" s="58" t="s">
        <v>452</v>
      </c>
      <c r="E111" s="59">
        <v>2495100</v>
      </c>
      <c r="F111" s="59">
        <v>2485600</v>
      </c>
      <c r="G111" s="59">
        <v>2485600</v>
      </c>
      <c r="H111" s="66">
        <v>1856000</v>
      </c>
      <c r="I111" s="74">
        <v>2429960.66</v>
      </c>
      <c r="J111" s="70">
        <v>2429960.66</v>
      </c>
      <c r="K111" s="60">
        <v>1847270.12</v>
      </c>
      <c r="L111" s="61">
        <f t="shared" si="28"/>
        <v>0.977615328290956</v>
      </c>
      <c r="M111" s="61">
        <f t="shared" si="20"/>
        <v>0.004711236926285891</v>
      </c>
      <c r="N111" s="16"/>
      <c r="O111" s="19"/>
    </row>
    <row r="112" spans="1:15" s="18" customFormat="1" ht="51">
      <c r="A112" s="49">
        <v>107</v>
      </c>
      <c r="B112" s="57" t="s">
        <v>83</v>
      </c>
      <c r="C112" s="57" t="s">
        <v>83</v>
      </c>
      <c r="D112" s="58" t="s">
        <v>680</v>
      </c>
      <c r="E112" s="59">
        <v>683605</v>
      </c>
      <c r="F112" s="59">
        <v>683605</v>
      </c>
      <c r="G112" s="59">
        <v>683605</v>
      </c>
      <c r="H112" s="66">
        <v>683605</v>
      </c>
      <c r="I112" s="74">
        <v>683605</v>
      </c>
      <c r="J112" s="70">
        <v>683605</v>
      </c>
      <c r="K112" s="60">
        <v>683605</v>
      </c>
      <c r="L112" s="61">
        <f t="shared" si="28"/>
        <v>1</v>
      </c>
      <c r="M112" s="61">
        <f t="shared" si="20"/>
        <v>0.0013253815882738062</v>
      </c>
      <c r="N112" s="16"/>
      <c r="O112" s="19"/>
    </row>
    <row r="113" spans="1:14" s="19" customFormat="1" ht="38.25">
      <c r="A113" s="56">
        <v>108</v>
      </c>
      <c r="B113" s="57" t="s">
        <v>83</v>
      </c>
      <c r="C113" s="57" t="s">
        <v>83</v>
      </c>
      <c r="D113" s="58" t="s">
        <v>706</v>
      </c>
      <c r="E113" s="59">
        <v>291210</v>
      </c>
      <c r="F113" s="59">
        <v>291210</v>
      </c>
      <c r="G113" s="59">
        <v>291210</v>
      </c>
      <c r="H113" s="66">
        <v>291210</v>
      </c>
      <c r="I113" s="74">
        <v>291210</v>
      </c>
      <c r="J113" s="70">
        <v>291210</v>
      </c>
      <c r="K113" s="60">
        <v>291210</v>
      </c>
      <c r="L113" s="61">
        <f t="shared" si="28"/>
        <v>1</v>
      </c>
      <c r="M113" s="61">
        <f t="shared" si="20"/>
        <v>0.0005646014472117891</v>
      </c>
      <c r="N113" s="16"/>
    </row>
    <row r="114" spans="1:15" s="18" customFormat="1" ht="12.75">
      <c r="A114" s="49">
        <v>109</v>
      </c>
      <c r="B114" s="50" t="s">
        <v>83</v>
      </c>
      <c r="C114" s="51" t="s">
        <v>135</v>
      </c>
      <c r="D114" s="52" t="s">
        <v>136</v>
      </c>
      <c r="E114" s="53">
        <f aca="true" t="shared" si="33" ref="E114:K114">E115</f>
        <v>6558000</v>
      </c>
      <c r="F114" s="53">
        <f t="shared" si="33"/>
        <v>6619200</v>
      </c>
      <c r="G114" s="53">
        <f t="shared" si="33"/>
        <v>6619200</v>
      </c>
      <c r="H114" s="65">
        <f t="shared" si="33"/>
        <v>3668000</v>
      </c>
      <c r="I114" s="73">
        <f t="shared" si="33"/>
        <v>5927865.18</v>
      </c>
      <c r="J114" s="69">
        <f t="shared" si="33"/>
        <v>5927865.18</v>
      </c>
      <c r="K114" s="54">
        <f t="shared" si="33"/>
        <v>3655791.29</v>
      </c>
      <c r="L114" s="55">
        <f t="shared" si="28"/>
        <v>0.895556136693256</v>
      </c>
      <c r="M114" s="55">
        <f t="shared" si="20"/>
        <v>0.011493016240872128</v>
      </c>
      <c r="N114" s="16"/>
      <c r="O114" s="19"/>
    </row>
    <row r="115" spans="1:14" s="19" customFormat="1" ht="12.75">
      <c r="A115" s="56">
        <v>110</v>
      </c>
      <c r="B115" s="57" t="s">
        <v>83</v>
      </c>
      <c r="C115" s="57" t="s">
        <v>83</v>
      </c>
      <c r="D115" s="58" t="s">
        <v>452</v>
      </c>
      <c r="E115" s="59">
        <v>6558000</v>
      </c>
      <c r="F115" s="59">
        <v>6619200</v>
      </c>
      <c r="G115" s="59">
        <v>6619200</v>
      </c>
      <c r="H115" s="66">
        <v>3668000</v>
      </c>
      <c r="I115" s="74">
        <v>5927865.18</v>
      </c>
      <c r="J115" s="70">
        <v>5927865.18</v>
      </c>
      <c r="K115" s="60">
        <v>3655791.29</v>
      </c>
      <c r="L115" s="61">
        <f t="shared" si="28"/>
        <v>0.895556136693256</v>
      </c>
      <c r="M115" s="61">
        <f t="shared" si="20"/>
        <v>0.011493016240872128</v>
      </c>
      <c r="N115" s="16"/>
    </row>
    <row r="116" spans="1:15" s="18" customFormat="1" ht="25.5">
      <c r="A116" s="49">
        <v>111</v>
      </c>
      <c r="B116" s="50" t="s">
        <v>83</v>
      </c>
      <c r="C116" s="51" t="s">
        <v>137</v>
      </c>
      <c r="D116" s="52" t="s">
        <v>138</v>
      </c>
      <c r="E116" s="53">
        <f aca="true" t="shared" si="34" ref="E116:K116">SUM(E117:E120)</f>
        <v>1327530</v>
      </c>
      <c r="F116" s="53">
        <f t="shared" si="34"/>
        <v>1308730</v>
      </c>
      <c r="G116" s="53">
        <f t="shared" si="34"/>
        <v>1298430</v>
      </c>
      <c r="H116" s="65">
        <f t="shared" si="34"/>
        <v>459090</v>
      </c>
      <c r="I116" s="73">
        <f t="shared" si="34"/>
        <v>1140134.8199999998</v>
      </c>
      <c r="J116" s="69">
        <f t="shared" si="34"/>
        <v>1130724.8599999999</v>
      </c>
      <c r="K116" s="54">
        <f t="shared" si="34"/>
        <v>422324.67</v>
      </c>
      <c r="L116" s="55">
        <f t="shared" si="28"/>
        <v>0.8711764993543357</v>
      </c>
      <c r="M116" s="55">
        <f t="shared" si="20"/>
        <v>0.002210507089002962</v>
      </c>
      <c r="N116" s="16"/>
      <c r="O116" s="19"/>
    </row>
    <row r="117" spans="1:14" s="19" customFormat="1" ht="12.75">
      <c r="A117" s="56">
        <v>112</v>
      </c>
      <c r="B117" s="57" t="s">
        <v>83</v>
      </c>
      <c r="C117" s="57" t="s">
        <v>83</v>
      </c>
      <c r="D117" s="58" t="s">
        <v>489</v>
      </c>
      <c r="E117" s="59">
        <v>80000</v>
      </c>
      <c r="F117" s="59">
        <v>69700</v>
      </c>
      <c r="G117" s="59">
        <v>69700</v>
      </c>
      <c r="H117" s="66">
        <v>2000</v>
      </c>
      <c r="I117" s="74">
        <v>47255.27</v>
      </c>
      <c r="J117" s="70">
        <v>47255.27</v>
      </c>
      <c r="K117" s="60"/>
      <c r="L117" s="61">
        <f t="shared" si="28"/>
        <v>0.6779809182209469</v>
      </c>
      <c r="M117" s="61">
        <f t="shared" si="20"/>
        <v>9.161908530058665E-05</v>
      </c>
      <c r="N117" s="22"/>
    </row>
    <row r="118" spans="1:14" s="19" customFormat="1" ht="12.75">
      <c r="A118" s="49">
        <v>113</v>
      </c>
      <c r="B118" s="57" t="s">
        <v>83</v>
      </c>
      <c r="C118" s="57" t="s">
        <v>83</v>
      </c>
      <c r="D118" s="58" t="s">
        <v>490</v>
      </c>
      <c r="E118" s="59">
        <v>23530</v>
      </c>
      <c r="F118" s="59">
        <v>23530</v>
      </c>
      <c r="G118" s="59">
        <v>23530</v>
      </c>
      <c r="H118" s="66">
        <v>10590</v>
      </c>
      <c r="I118" s="74">
        <v>4920.41</v>
      </c>
      <c r="J118" s="70">
        <v>4920.41</v>
      </c>
      <c r="K118" s="60"/>
      <c r="L118" s="61">
        <f t="shared" si="28"/>
        <v>0.20911219719507013</v>
      </c>
      <c r="M118" s="61">
        <f t="shared" si="20"/>
        <v>9.539750032194495E-06</v>
      </c>
      <c r="N118" s="16"/>
    </row>
    <row r="119" spans="1:14" s="19" customFormat="1" ht="12.75">
      <c r="A119" s="56">
        <v>114</v>
      </c>
      <c r="B119" s="57" t="s">
        <v>83</v>
      </c>
      <c r="C119" s="57" t="s">
        <v>83</v>
      </c>
      <c r="D119" s="58" t="s">
        <v>452</v>
      </c>
      <c r="E119" s="59">
        <v>1224000</v>
      </c>
      <c r="F119" s="59">
        <v>1205200</v>
      </c>
      <c r="G119" s="59">
        <v>1205200</v>
      </c>
      <c r="H119" s="66">
        <v>446500</v>
      </c>
      <c r="I119" s="74">
        <v>1078549.18</v>
      </c>
      <c r="J119" s="70">
        <v>1078549.18</v>
      </c>
      <c r="K119" s="60">
        <v>422324.67</v>
      </c>
      <c r="L119" s="61">
        <f t="shared" si="28"/>
        <v>0.8949130268835047</v>
      </c>
      <c r="M119" s="61">
        <f t="shared" si="20"/>
        <v>0.002091104110151054</v>
      </c>
      <c r="N119" s="16"/>
    </row>
    <row r="120" spans="1:14" s="19" customFormat="1" ht="12.75">
      <c r="A120" s="49">
        <v>115</v>
      </c>
      <c r="B120" s="57" t="s">
        <v>83</v>
      </c>
      <c r="C120" s="57" t="s">
        <v>83</v>
      </c>
      <c r="D120" s="58" t="s">
        <v>491</v>
      </c>
      <c r="E120" s="59"/>
      <c r="F120" s="59">
        <v>10300</v>
      </c>
      <c r="G120" s="59"/>
      <c r="H120" s="66"/>
      <c r="I120" s="74">
        <v>9409.96</v>
      </c>
      <c r="J120" s="70"/>
      <c r="K120" s="60"/>
      <c r="L120" s="61">
        <f t="shared" si="28"/>
        <v>0.913588349514563</v>
      </c>
      <c r="M120" s="61">
        <f t="shared" si="20"/>
        <v>1.824414351912725E-05</v>
      </c>
      <c r="N120" s="16"/>
    </row>
    <row r="121" spans="1:14" s="19" customFormat="1" ht="25.5">
      <c r="A121" s="56">
        <v>116</v>
      </c>
      <c r="B121" s="50" t="s">
        <v>83</v>
      </c>
      <c r="C121" s="51" t="s">
        <v>139</v>
      </c>
      <c r="D121" s="52" t="s">
        <v>140</v>
      </c>
      <c r="E121" s="53">
        <f aca="true" t="shared" si="35" ref="E121:K121">SUM(E122:E123)</f>
        <v>23919698</v>
      </c>
      <c r="F121" s="53">
        <f t="shared" si="35"/>
        <v>24084623</v>
      </c>
      <c r="G121" s="53">
        <f t="shared" si="35"/>
        <v>24084623</v>
      </c>
      <c r="H121" s="65">
        <f t="shared" si="35"/>
        <v>19306162</v>
      </c>
      <c r="I121" s="73">
        <f t="shared" si="35"/>
        <v>22921596.8</v>
      </c>
      <c r="J121" s="69">
        <f t="shared" si="35"/>
        <v>22921596.8</v>
      </c>
      <c r="K121" s="54">
        <f t="shared" si="35"/>
        <v>18846520.55</v>
      </c>
      <c r="L121" s="55">
        <f t="shared" si="28"/>
        <v>0.9517108405641226</v>
      </c>
      <c r="M121" s="55">
        <f t="shared" si="20"/>
        <v>0.04444066730429969</v>
      </c>
      <c r="N121" s="16"/>
    </row>
    <row r="122" spans="1:14" s="19" customFormat="1" ht="25.5">
      <c r="A122" s="49">
        <v>117</v>
      </c>
      <c r="B122" s="57" t="s">
        <v>83</v>
      </c>
      <c r="C122" s="57" t="s">
        <v>83</v>
      </c>
      <c r="D122" s="58" t="s">
        <v>492</v>
      </c>
      <c r="E122" s="59">
        <v>513898</v>
      </c>
      <c r="F122" s="59">
        <v>526623</v>
      </c>
      <c r="G122" s="59">
        <v>526623</v>
      </c>
      <c r="H122" s="66">
        <v>43762</v>
      </c>
      <c r="I122" s="74">
        <v>370972.44</v>
      </c>
      <c r="J122" s="70">
        <v>370972.44</v>
      </c>
      <c r="K122" s="60">
        <v>39884.55</v>
      </c>
      <c r="L122" s="61">
        <f t="shared" si="28"/>
        <v>0.7044364564403758</v>
      </c>
      <c r="M122" s="61">
        <f t="shared" si="20"/>
        <v>0.0007192458243181505</v>
      </c>
      <c r="N122" s="16"/>
    </row>
    <row r="123" spans="1:15" s="18" customFormat="1" ht="12.75">
      <c r="A123" s="56">
        <v>118</v>
      </c>
      <c r="B123" s="57" t="s">
        <v>83</v>
      </c>
      <c r="C123" s="57" t="s">
        <v>83</v>
      </c>
      <c r="D123" s="58" t="s">
        <v>452</v>
      </c>
      <c r="E123" s="59">
        <v>23405800</v>
      </c>
      <c r="F123" s="59">
        <v>23558000</v>
      </c>
      <c r="G123" s="59">
        <v>23558000</v>
      </c>
      <c r="H123" s="66">
        <v>19262400</v>
      </c>
      <c r="I123" s="74">
        <v>22550624.36</v>
      </c>
      <c r="J123" s="70">
        <v>22550624.36</v>
      </c>
      <c r="K123" s="60">
        <v>18806636</v>
      </c>
      <c r="L123" s="61">
        <f t="shared" si="28"/>
        <v>0.9572384905340011</v>
      </c>
      <c r="M123" s="61">
        <f t="shared" si="20"/>
        <v>0.043721421479981544</v>
      </c>
      <c r="N123" s="16"/>
      <c r="O123" s="19"/>
    </row>
    <row r="124" spans="1:14" s="19" customFormat="1" ht="12.75">
      <c r="A124" s="49">
        <v>119</v>
      </c>
      <c r="B124" s="50" t="s">
        <v>83</v>
      </c>
      <c r="C124" s="51" t="s">
        <v>141</v>
      </c>
      <c r="D124" s="52" t="s">
        <v>2</v>
      </c>
      <c r="E124" s="53">
        <f aca="true" t="shared" si="36" ref="E124:K124">SUM(E125:E127)</f>
        <v>58000</v>
      </c>
      <c r="F124" s="53">
        <f t="shared" si="36"/>
        <v>54404</v>
      </c>
      <c r="G124" s="53">
        <f t="shared" si="36"/>
        <v>54404</v>
      </c>
      <c r="H124" s="65">
        <f t="shared" si="36"/>
        <v>31851</v>
      </c>
      <c r="I124" s="73">
        <f t="shared" si="36"/>
        <v>45663.07</v>
      </c>
      <c r="J124" s="69">
        <f t="shared" si="36"/>
        <v>45663.07</v>
      </c>
      <c r="K124" s="54">
        <f t="shared" si="36"/>
        <v>31850.04</v>
      </c>
      <c r="L124" s="55">
        <f t="shared" si="28"/>
        <v>0.8393329534593045</v>
      </c>
      <c r="M124" s="55">
        <f t="shared" si="20"/>
        <v>8.853210880853415E-05</v>
      </c>
      <c r="N124" s="16"/>
    </row>
    <row r="125" spans="1:14" s="19" customFormat="1" ht="12.75">
      <c r="A125" s="56">
        <v>120</v>
      </c>
      <c r="B125" s="57" t="s">
        <v>83</v>
      </c>
      <c r="C125" s="57" t="s">
        <v>83</v>
      </c>
      <c r="D125" s="58" t="s">
        <v>452</v>
      </c>
      <c r="E125" s="59">
        <v>21000</v>
      </c>
      <c r="F125" s="59">
        <v>21000</v>
      </c>
      <c r="G125" s="59">
        <v>21000</v>
      </c>
      <c r="H125" s="66"/>
      <c r="I125" s="74">
        <v>12261.27</v>
      </c>
      <c r="J125" s="70">
        <v>12261.27</v>
      </c>
      <c r="K125" s="60"/>
      <c r="L125" s="61">
        <f t="shared" si="28"/>
        <v>0.58387</v>
      </c>
      <c r="M125" s="61">
        <f t="shared" si="20"/>
        <v>2.3772297608785735E-05</v>
      </c>
      <c r="N125" s="16"/>
    </row>
    <row r="126" spans="1:14" s="19" customFormat="1" ht="38.25">
      <c r="A126" s="49">
        <v>121</v>
      </c>
      <c r="B126" s="57" t="s">
        <v>83</v>
      </c>
      <c r="C126" s="57" t="s">
        <v>83</v>
      </c>
      <c r="D126" s="58" t="s">
        <v>706</v>
      </c>
      <c r="E126" s="59">
        <v>16000</v>
      </c>
      <c r="F126" s="59">
        <v>15270</v>
      </c>
      <c r="G126" s="59">
        <v>15270</v>
      </c>
      <c r="H126" s="66">
        <v>14526</v>
      </c>
      <c r="I126" s="74">
        <v>15267.8</v>
      </c>
      <c r="J126" s="70">
        <v>15267.8</v>
      </c>
      <c r="K126" s="60">
        <v>14525.04</v>
      </c>
      <c r="L126" s="61">
        <f t="shared" si="28"/>
        <v>0.999855926653569</v>
      </c>
      <c r="M126" s="61">
        <f t="shared" si="20"/>
        <v>2.9601394099585018E-05</v>
      </c>
      <c r="N126" s="16"/>
    </row>
    <row r="127" spans="1:15" s="18" customFormat="1" ht="38.25">
      <c r="A127" s="56">
        <v>122</v>
      </c>
      <c r="B127" s="57" t="s">
        <v>83</v>
      </c>
      <c r="C127" s="57" t="s">
        <v>83</v>
      </c>
      <c r="D127" s="58" t="s">
        <v>719</v>
      </c>
      <c r="E127" s="59">
        <v>21000</v>
      </c>
      <c r="F127" s="59">
        <v>18134</v>
      </c>
      <c r="G127" s="59">
        <v>18134</v>
      </c>
      <c r="H127" s="66">
        <v>17325</v>
      </c>
      <c r="I127" s="74">
        <v>18134</v>
      </c>
      <c r="J127" s="70">
        <v>18134</v>
      </c>
      <c r="K127" s="60">
        <v>17325</v>
      </c>
      <c r="L127" s="61">
        <f t="shared" si="28"/>
        <v>1</v>
      </c>
      <c r="M127" s="61">
        <f t="shared" si="20"/>
        <v>3.51584171001634E-05</v>
      </c>
      <c r="N127" s="16"/>
      <c r="O127" s="19"/>
    </row>
    <row r="128" spans="1:14" s="19" customFormat="1" ht="25.5">
      <c r="A128" s="49">
        <v>123</v>
      </c>
      <c r="B128" s="50" t="s">
        <v>83</v>
      </c>
      <c r="C128" s="51" t="s">
        <v>142</v>
      </c>
      <c r="D128" s="52" t="s">
        <v>143</v>
      </c>
      <c r="E128" s="53">
        <f aca="true" t="shared" si="37" ref="E128:K128">E129</f>
        <v>10000</v>
      </c>
      <c r="F128" s="53">
        <f t="shared" si="37"/>
        <v>10000</v>
      </c>
      <c r="G128" s="53">
        <f t="shared" si="37"/>
        <v>10000</v>
      </c>
      <c r="H128" s="65">
        <f t="shared" si="37"/>
        <v>0</v>
      </c>
      <c r="I128" s="73">
        <f t="shared" si="37"/>
        <v>10000</v>
      </c>
      <c r="J128" s="69">
        <f t="shared" si="37"/>
        <v>10000</v>
      </c>
      <c r="K128" s="54">
        <f t="shared" si="37"/>
        <v>0</v>
      </c>
      <c r="L128" s="55">
        <f t="shared" si="28"/>
        <v>1</v>
      </c>
      <c r="M128" s="55">
        <f t="shared" si="20"/>
        <v>1.9388120161113598E-05</v>
      </c>
      <c r="N128" s="16"/>
    </row>
    <row r="129" spans="1:15" s="18" customFormat="1" ht="12.75">
      <c r="A129" s="56">
        <v>124</v>
      </c>
      <c r="B129" s="57" t="s">
        <v>83</v>
      </c>
      <c r="C129" s="57" t="s">
        <v>83</v>
      </c>
      <c r="D129" s="58" t="s">
        <v>452</v>
      </c>
      <c r="E129" s="59">
        <v>10000</v>
      </c>
      <c r="F129" s="59">
        <v>10000</v>
      </c>
      <c r="G129" s="59">
        <v>10000</v>
      </c>
      <c r="H129" s="66"/>
      <c r="I129" s="74">
        <v>10000</v>
      </c>
      <c r="J129" s="70">
        <v>10000</v>
      </c>
      <c r="K129" s="60"/>
      <c r="L129" s="61">
        <f t="shared" si="28"/>
        <v>1</v>
      </c>
      <c r="M129" s="61">
        <f t="shared" si="20"/>
        <v>1.9388120161113598E-05</v>
      </c>
      <c r="N129" s="16"/>
      <c r="O129" s="19"/>
    </row>
    <row r="130" spans="1:14" s="19" customFormat="1" ht="12.75">
      <c r="A130" s="49">
        <v>125</v>
      </c>
      <c r="B130" s="50" t="s">
        <v>83</v>
      </c>
      <c r="C130" s="51" t="s">
        <v>144</v>
      </c>
      <c r="D130" s="52" t="s">
        <v>145</v>
      </c>
      <c r="E130" s="53">
        <f aca="true" t="shared" si="38" ref="E130:K130">SUM(E131:E132)</f>
        <v>35000</v>
      </c>
      <c r="F130" s="53">
        <f t="shared" si="38"/>
        <v>417960</v>
      </c>
      <c r="G130" s="53">
        <f t="shared" si="38"/>
        <v>417960</v>
      </c>
      <c r="H130" s="65">
        <f t="shared" si="38"/>
        <v>0</v>
      </c>
      <c r="I130" s="73">
        <f t="shared" si="38"/>
        <v>373989.08</v>
      </c>
      <c r="J130" s="69">
        <f t="shared" si="38"/>
        <v>373989.08</v>
      </c>
      <c r="K130" s="54">
        <f t="shared" si="38"/>
        <v>0</v>
      </c>
      <c r="L130" s="55">
        <f t="shared" si="28"/>
        <v>0.8947963441477653</v>
      </c>
      <c r="M130" s="55">
        <f t="shared" si="20"/>
        <v>0.0007250945221984326</v>
      </c>
      <c r="N130" s="16"/>
    </row>
    <row r="131" spans="1:15" s="18" customFormat="1" ht="12.75">
      <c r="A131" s="56">
        <v>126</v>
      </c>
      <c r="B131" s="57" t="s">
        <v>83</v>
      </c>
      <c r="C131" s="57" t="s">
        <v>83</v>
      </c>
      <c r="D131" s="58" t="s">
        <v>493</v>
      </c>
      <c r="E131" s="59"/>
      <c r="F131" s="59">
        <v>100000</v>
      </c>
      <c r="G131" s="59">
        <v>100000</v>
      </c>
      <c r="H131" s="66"/>
      <c r="I131" s="74">
        <v>69399.49</v>
      </c>
      <c r="J131" s="70">
        <v>69399.49</v>
      </c>
      <c r="K131" s="60"/>
      <c r="L131" s="61">
        <f t="shared" si="28"/>
        <v>0.6939949000000001</v>
      </c>
      <c r="M131" s="61">
        <f t="shared" si="20"/>
        <v>0.00013455256512400016</v>
      </c>
      <c r="N131" s="16"/>
      <c r="O131" s="19"/>
    </row>
    <row r="132" spans="1:15" s="18" customFormat="1" ht="51">
      <c r="A132" s="49">
        <v>127</v>
      </c>
      <c r="B132" s="57" t="s">
        <v>83</v>
      </c>
      <c r="C132" s="57" t="s">
        <v>83</v>
      </c>
      <c r="D132" s="58" t="s">
        <v>146</v>
      </c>
      <c r="E132" s="59">
        <v>35000</v>
      </c>
      <c r="F132" s="59">
        <v>317960</v>
      </c>
      <c r="G132" s="59">
        <v>317960</v>
      </c>
      <c r="H132" s="66"/>
      <c r="I132" s="74">
        <v>304589.59</v>
      </c>
      <c r="J132" s="70">
        <v>304589.59</v>
      </c>
      <c r="K132" s="60"/>
      <c r="L132" s="61">
        <f t="shared" si="28"/>
        <v>0.9579493961504593</v>
      </c>
      <c r="M132" s="61">
        <f t="shared" si="20"/>
        <v>0.0005905419570744325</v>
      </c>
      <c r="N132" s="16"/>
      <c r="O132" s="19"/>
    </row>
    <row r="133" spans="1:14" s="19" customFormat="1" ht="25.5">
      <c r="A133" s="56">
        <v>128</v>
      </c>
      <c r="B133" s="50" t="s">
        <v>83</v>
      </c>
      <c r="C133" s="51" t="s">
        <v>147</v>
      </c>
      <c r="D133" s="52" t="s">
        <v>693</v>
      </c>
      <c r="E133" s="53">
        <f aca="true" t="shared" si="39" ref="E133:K133">E134</f>
        <v>2400000</v>
      </c>
      <c r="F133" s="53">
        <f t="shared" si="39"/>
        <v>1265000</v>
      </c>
      <c r="G133" s="53">
        <f t="shared" si="39"/>
        <v>1265000</v>
      </c>
      <c r="H133" s="65">
        <f t="shared" si="39"/>
        <v>24600</v>
      </c>
      <c r="I133" s="73">
        <f t="shared" si="39"/>
        <v>1140599.19</v>
      </c>
      <c r="J133" s="69">
        <f t="shared" si="39"/>
        <v>1140599.19</v>
      </c>
      <c r="K133" s="54">
        <f t="shared" si="39"/>
        <v>14532.28</v>
      </c>
      <c r="L133" s="55">
        <f t="shared" si="28"/>
        <v>0.9016594387351778</v>
      </c>
      <c r="M133" s="55">
        <f t="shared" si="20"/>
        <v>0.0022114074151388836</v>
      </c>
      <c r="N133" s="16"/>
    </row>
    <row r="134" spans="1:14" s="19" customFormat="1" ht="12.75">
      <c r="A134" s="49">
        <v>129</v>
      </c>
      <c r="B134" s="57" t="s">
        <v>83</v>
      </c>
      <c r="C134" s="57" t="s">
        <v>83</v>
      </c>
      <c r="D134" s="58" t="s">
        <v>452</v>
      </c>
      <c r="E134" s="59">
        <v>2400000</v>
      </c>
      <c r="F134" s="59">
        <v>1265000</v>
      </c>
      <c r="G134" s="59">
        <v>1265000</v>
      </c>
      <c r="H134" s="66">
        <v>24600</v>
      </c>
      <c r="I134" s="74">
        <v>1140599.19</v>
      </c>
      <c r="J134" s="70">
        <v>1140599.19</v>
      </c>
      <c r="K134" s="60">
        <v>14532.28</v>
      </c>
      <c r="L134" s="61">
        <f t="shared" si="28"/>
        <v>0.9016594387351778</v>
      </c>
      <c r="M134" s="61">
        <f aca="true" t="shared" si="40" ref="M134:M197">I134/$I$6</f>
        <v>0.0022114074151388836</v>
      </c>
      <c r="N134" s="16"/>
    </row>
    <row r="135" spans="1:14" s="19" customFormat="1" ht="12.75">
      <c r="A135" s="56">
        <v>130</v>
      </c>
      <c r="B135" s="50" t="s">
        <v>83</v>
      </c>
      <c r="C135" s="51" t="s">
        <v>148</v>
      </c>
      <c r="D135" s="52" t="s">
        <v>454</v>
      </c>
      <c r="E135" s="53">
        <f aca="true" t="shared" si="41" ref="E135:K135">SUM(E136:E149)</f>
        <v>6168500</v>
      </c>
      <c r="F135" s="53">
        <f t="shared" si="41"/>
        <v>6398400</v>
      </c>
      <c r="G135" s="53">
        <f t="shared" si="41"/>
        <v>4408300</v>
      </c>
      <c r="H135" s="65">
        <f t="shared" si="41"/>
        <v>907800</v>
      </c>
      <c r="I135" s="73">
        <f t="shared" si="41"/>
        <v>4447867.31</v>
      </c>
      <c r="J135" s="69">
        <f t="shared" si="41"/>
        <v>3125890.25</v>
      </c>
      <c r="K135" s="54">
        <f t="shared" si="41"/>
        <v>869193.86</v>
      </c>
      <c r="L135" s="55">
        <f t="shared" si="28"/>
        <v>0.6951530554513627</v>
      </c>
      <c r="M135" s="55">
        <f t="shared" si="40"/>
        <v>0.00862357858669691</v>
      </c>
      <c r="N135" s="16"/>
    </row>
    <row r="136" spans="1:14" s="19" customFormat="1" ht="12.75">
      <c r="A136" s="49">
        <v>131</v>
      </c>
      <c r="B136" s="57" t="s">
        <v>83</v>
      </c>
      <c r="C136" s="57" t="s">
        <v>83</v>
      </c>
      <c r="D136" s="58" t="s">
        <v>718</v>
      </c>
      <c r="E136" s="59">
        <v>500000</v>
      </c>
      <c r="F136" s="59">
        <v>513900</v>
      </c>
      <c r="G136" s="59"/>
      <c r="H136" s="66"/>
      <c r="I136" s="74">
        <v>512886.35</v>
      </c>
      <c r="J136" s="70"/>
      <c r="K136" s="60"/>
      <c r="L136" s="61">
        <f t="shared" si="28"/>
        <v>0.9980275345397936</v>
      </c>
      <c r="M136" s="61">
        <f t="shared" si="40"/>
        <v>0.0009943902182794964</v>
      </c>
      <c r="N136" s="16"/>
    </row>
    <row r="137" spans="1:15" s="18" customFormat="1" ht="12.75">
      <c r="A137" s="56">
        <v>132</v>
      </c>
      <c r="B137" s="57" t="s">
        <v>83</v>
      </c>
      <c r="C137" s="57" t="s">
        <v>83</v>
      </c>
      <c r="D137" s="58" t="s">
        <v>720</v>
      </c>
      <c r="E137" s="59">
        <v>396400</v>
      </c>
      <c r="F137" s="59">
        <v>721100</v>
      </c>
      <c r="G137" s="59">
        <v>721100</v>
      </c>
      <c r="H137" s="66">
        <v>691800</v>
      </c>
      <c r="I137" s="74">
        <v>701170.97</v>
      </c>
      <c r="J137" s="70">
        <v>701170.97</v>
      </c>
      <c r="K137" s="60">
        <v>674173.28</v>
      </c>
      <c r="L137" s="61">
        <f t="shared" si="28"/>
        <v>0.9723630148384412</v>
      </c>
      <c r="M137" s="61">
        <f t="shared" si="40"/>
        <v>0.0013594387019844577</v>
      </c>
      <c r="N137" s="16"/>
      <c r="O137" s="19"/>
    </row>
    <row r="138" spans="1:15" s="18" customFormat="1" ht="12.75">
      <c r="A138" s="49">
        <v>133</v>
      </c>
      <c r="B138" s="57" t="s">
        <v>83</v>
      </c>
      <c r="C138" s="57" t="s">
        <v>83</v>
      </c>
      <c r="D138" s="58" t="s">
        <v>494</v>
      </c>
      <c r="E138" s="59">
        <v>400000</v>
      </c>
      <c r="F138" s="59">
        <v>200000</v>
      </c>
      <c r="G138" s="59">
        <v>200000</v>
      </c>
      <c r="H138" s="66"/>
      <c r="I138" s="74">
        <v>146305.47</v>
      </c>
      <c r="J138" s="70">
        <v>146305.47</v>
      </c>
      <c r="K138" s="60"/>
      <c r="L138" s="61">
        <f t="shared" si="28"/>
        <v>0.73152735</v>
      </c>
      <c r="M138" s="61">
        <f t="shared" si="40"/>
        <v>0.0002836588032588201</v>
      </c>
      <c r="N138" s="16"/>
      <c r="O138" s="19"/>
    </row>
    <row r="139" spans="1:15" s="18" customFormat="1" ht="38.25">
      <c r="A139" s="56">
        <v>134</v>
      </c>
      <c r="B139" s="57" t="s">
        <v>83</v>
      </c>
      <c r="C139" s="57" t="s">
        <v>83</v>
      </c>
      <c r="D139" s="58" t="s">
        <v>495</v>
      </c>
      <c r="E139" s="59">
        <v>200000</v>
      </c>
      <c r="F139" s="59">
        <v>560000</v>
      </c>
      <c r="G139" s="59"/>
      <c r="H139" s="66"/>
      <c r="I139" s="74">
        <v>63027.28</v>
      </c>
      <c r="J139" s="70"/>
      <c r="K139" s="60"/>
      <c r="L139" s="61">
        <f t="shared" si="28"/>
        <v>0.11254871428571428</v>
      </c>
      <c r="M139" s="61">
        <f t="shared" si="40"/>
        <v>0.00012219804780681519</v>
      </c>
      <c r="N139" s="16"/>
      <c r="O139" s="19"/>
    </row>
    <row r="140" spans="1:15" s="18" customFormat="1" ht="12.75">
      <c r="A140" s="49">
        <v>135</v>
      </c>
      <c r="B140" s="57" t="s">
        <v>83</v>
      </c>
      <c r="C140" s="57" t="s">
        <v>83</v>
      </c>
      <c r="D140" s="58" t="s">
        <v>496</v>
      </c>
      <c r="E140" s="59">
        <v>500000</v>
      </c>
      <c r="F140" s="59">
        <v>200000</v>
      </c>
      <c r="G140" s="59">
        <v>200000</v>
      </c>
      <c r="H140" s="66"/>
      <c r="I140" s="74"/>
      <c r="J140" s="70"/>
      <c r="K140" s="60"/>
      <c r="L140" s="61">
        <f t="shared" si="28"/>
        <v>0</v>
      </c>
      <c r="M140" s="61">
        <f t="shared" si="40"/>
        <v>0</v>
      </c>
      <c r="N140" s="16"/>
      <c r="O140" s="19"/>
    </row>
    <row r="141" spans="1:15" s="18" customFormat="1" ht="38.25">
      <c r="A141" s="56">
        <v>136</v>
      </c>
      <c r="B141" s="57" t="s">
        <v>83</v>
      </c>
      <c r="C141" s="57" t="s">
        <v>83</v>
      </c>
      <c r="D141" s="58" t="s">
        <v>497</v>
      </c>
      <c r="E141" s="59">
        <v>650000</v>
      </c>
      <c r="F141" s="59">
        <v>650000</v>
      </c>
      <c r="G141" s="59">
        <v>650000</v>
      </c>
      <c r="H141" s="66"/>
      <c r="I141" s="74">
        <v>108824</v>
      </c>
      <c r="J141" s="70">
        <v>108824</v>
      </c>
      <c r="K141" s="60"/>
      <c r="L141" s="61">
        <f t="shared" si="28"/>
        <v>0.16742153846153845</v>
      </c>
      <c r="M141" s="61">
        <f t="shared" si="40"/>
        <v>0.0002109892788413026</v>
      </c>
      <c r="N141" s="16"/>
      <c r="O141" s="19"/>
    </row>
    <row r="142" spans="1:15" s="18" customFormat="1" ht="12.75">
      <c r="A142" s="49">
        <v>137</v>
      </c>
      <c r="B142" s="57" t="s">
        <v>83</v>
      </c>
      <c r="C142" s="57" t="s">
        <v>83</v>
      </c>
      <c r="D142" s="58" t="s">
        <v>498</v>
      </c>
      <c r="E142" s="59">
        <v>400000</v>
      </c>
      <c r="F142" s="59">
        <v>300000</v>
      </c>
      <c r="G142" s="59">
        <v>300000</v>
      </c>
      <c r="H142" s="66"/>
      <c r="I142" s="74">
        <v>200467.43</v>
      </c>
      <c r="J142" s="70">
        <v>200467.43</v>
      </c>
      <c r="K142" s="60"/>
      <c r="L142" s="61">
        <f t="shared" si="28"/>
        <v>0.6682247666666666</v>
      </c>
      <c r="M142" s="61">
        <f t="shared" si="40"/>
        <v>0.0003886686621229629</v>
      </c>
      <c r="N142" s="16"/>
      <c r="O142" s="19"/>
    </row>
    <row r="143" spans="1:15" s="18" customFormat="1" ht="25.5">
      <c r="A143" s="56">
        <v>138</v>
      </c>
      <c r="B143" s="57" t="s">
        <v>83</v>
      </c>
      <c r="C143" s="57" t="s">
        <v>83</v>
      </c>
      <c r="D143" s="58" t="s">
        <v>721</v>
      </c>
      <c r="E143" s="59">
        <v>180000</v>
      </c>
      <c r="F143" s="59">
        <v>180000</v>
      </c>
      <c r="G143" s="59">
        <v>180000</v>
      </c>
      <c r="H143" s="66"/>
      <c r="I143" s="74">
        <v>125142.46</v>
      </c>
      <c r="J143" s="70">
        <v>125142.46</v>
      </c>
      <c r="K143" s="60"/>
      <c r="L143" s="61">
        <f t="shared" si="28"/>
        <v>0.6952358888888889</v>
      </c>
      <c r="M143" s="61">
        <f t="shared" si="40"/>
        <v>0.00024262770517373522</v>
      </c>
      <c r="N143" s="16"/>
      <c r="O143" s="19"/>
    </row>
    <row r="144" spans="1:15" s="18" customFormat="1" ht="12.75">
      <c r="A144" s="49">
        <v>139</v>
      </c>
      <c r="B144" s="57" t="s">
        <v>83</v>
      </c>
      <c r="C144" s="57" t="s">
        <v>83</v>
      </c>
      <c r="D144" s="58" t="s">
        <v>452</v>
      </c>
      <c r="E144" s="59">
        <v>1888100</v>
      </c>
      <c r="F144" s="59">
        <v>1848300</v>
      </c>
      <c r="G144" s="59">
        <v>1848300</v>
      </c>
      <c r="H144" s="66">
        <v>216000</v>
      </c>
      <c r="I144" s="74">
        <v>1545425.34</v>
      </c>
      <c r="J144" s="70">
        <v>1545425.34</v>
      </c>
      <c r="K144" s="60">
        <v>195020.58</v>
      </c>
      <c r="L144" s="61">
        <f t="shared" si="28"/>
        <v>0.8361333874371044</v>
      </c>
      <c r="M144" s="61">
        <f t="shared" si="40"/>
        <v>0.002996289219194984</v>
      </c>
      <c r="N144" s="16"/>
      <c r="O144" s="19"/>
    </row>
    <row r="145" spans="1:15" s="18" customFormat="1" ht="25.5">
      <c r="A145" s="56">
        <v>140</v>
      </c>
      <c r="B145" s="57" t="s">
        <v>83</v>
      </c>
      <c r="C145" s="57" t="s">
        <v>83</v>
      </c>
      <c r="D145" s="58" t="s">
        <v>467</v>
      </c>
      <c r="E145" s="59">
        <v>83000</v>
      </c>
      <c r="F145" s="59">
        <v>18000</v>
      </c>
      <c r="G145" s="59"/>
      <c r="H145" s="66"/>
      <c r="I145" s="74">
        <v>17626.5</v>
      </c>
      <c r="J145" s="70"/>
      <c r="K145" s="60"/>
      <c r="L145" s="61">
        <f t="shared" si="28"/>
        <v>0.97925</v>
      </c>
      <c r="M145" s="61">
        <f t="shared" si="40"/>
        <v>3.417447000198688E-05</v>
      </c>
      <c r="N145" s="16"/>
      <c r="O145" s="19"/>
    </row>
    <row r="146" spans="1:15" s="18" customFormat="1" ht="25.5">
      <c r="A146" s="49">
        <v>141</v>
      </c>
      <c r="B146" s="57" t="s">
        <v>83</v>
      </c>
      <c r="C146" s="57" t="s">
        <v>83</v>
      </c>
      <c r="D146" s="58" t="s">
        <v>499</v>
      </c>
      <c r="E146" s="59"/>
      <c r="F146" s="59">
        <v>300000</v>
      </c>
      <c r="G146" s="59"/>
      <c r="H146" s="66"/>
      <c r="I146" s="74">
        <v>266771.8</v>
      </c>
      <c r="J146" s="70"/>
      <c r="K146" s="60"/>
      <c r="L146" s="61">
        <f t="shared" si="28"/>
        <v>0.8892393333333333</v>
      </c>
      <c r="M146" s="61">
        <f t="shared" si="40"/>
        <v>0.0005172203713996565</v>
      </c>
      <c r="N146" s="16"/>
      <c r="O146" s="19"/>
    </row>
    <row r="147" spans="1:15" s="18" customFormat="1" ht="12.75">
      <c r="A147" s="56">
        <v>142</v>
      </c>
      <c r="B147" s="57" t="s">
        <v>83</v>
      </c>
      <c r="C147" s="57" t="s">
        <v>83</v>
      </c>
      <c r="D147" s="58" t="s">
        <v>692</v>
      </c>
      <c r="E147" s="59">
        <v>323000</v>
      </c>
      <c r="F147" s="59">
        <v>308900</v>
      </c>
      <c r="G147" s="59">
        <v>308900</v>
      </c>
      <c r="H147" s="66"/>
      <c r="I147" s="74">
        <v>298554.58</v>
      </c>
      <c r="J147" s="70">
        <v>298554.58</v>
      </c>
      <c r="K147" s="60"/>
      <c r="L147" s="61">
        <f t="shared" si="28"/>
        <v>0.9665088378115896</v>
      </c>
      <c r="M147" s="61">
        <f t="shared" si="40"/>
        <v>0.0005788412071690803</v>
      </c>
      <c r="N147" s="16"/>
      <c r="O147" s="19"/>
    </row>
    <row r="148" spans="1:15" s="18" customFormat="1" ht="25.5">
      <c r="A148" s="49">
        <v>143</v>
      </c>
      <c r="B148" s="57" t="s">
        <v>83</v>
      </c>
      <c r="C148" s="57" t="s">
        <v>83</v>
      </c>
      <c r="D148" s="58" t="s">
        <v>149</v>
      </c>
      <c r="E148" s="59">
        <v>108000</v>
      </c>
      <c r="F148" s="59">
        <v>110200</v>
      </c>
      <c r="G148" s="59"/>
      <c r="H148" s="66"/>
      <c r="I148" s="74">
        <v>2196</v>
      </c>
      <c r="J148" s="70"/>
      <c r="K148" s="60"/>
      <c r="L148" s="61">
        <f t="shared" si="28"/>
        <v>0.019927404718693285</v>
      </c>
      <c r="M148" s="61">
        <f t="shared" si="40"/>
        <v>4.257631187380546E-06</v>
      </c>
      <c r="N148" s="16"/>
      <c r="O148" s="19"/>
    </row>
    <row r="149" spans="1:15" s="18" customFormat="1" ht="12.75">
      <c r="A149" s="56">
        <v>144</v>
      </c>
      <c r="B149" s="57" t="s">
        <v>83</v>
      </c>
      <c r="C149" s="57" t="s">
        <v>83</v>
      </c>
      <c r="D149" s="58" t="s">
        <v>462</v>
      </c>
      <c r="E149" s="59">
        <v>540000</v>
      </c>
      <c r="F149" s="59">
        <v>488000</v>
      </c>
      <c r="G149" s="59"/>
      <c r="H149" s="66"/>
      <c r="I149" s="74">
        <v>459469.13</v>
      </c>
      <c r="J149" s="70"/>
      <c r="K149" s="60"/>
      <c r="L149" s="61">
        <f t="shared" si="28"/>
        <v>0.9415351024590164</v>
      </c>
      <c r="M149" s="61">
        <f t="shared" si="40"/>
        <v>0.0008908242702762325</v>
      </c>
      <c r="N149" s="16"/>
      <c r="O149" s="19"/>
    </row>
    <row r="150" spans="1:15" s="18" customFormat="1" ht="38.25">
      <c r="A150" s="37">
        <v>145</v>
      </c>
      <c r="B150" s="43" t="s">
        <v>150</v>
      </c>
      <c r="C150" s="44" t="s">
        <v>83</v>
      </c>
      <c r="D150" s="45" t="s">
        <v>151</v>
      </c>
      <c r="E150" s="46">
        <f aca="true" t="shared" si="42" ref="E150:K150">E151+E153</f>
        <v>20308</v>
      </c>
      <c r="F150" s="46">
        <f t="shared" si="42"/>
        <v>173563</v>
      </c>
      <c r="G150" s="46">
        <f t="shared" si="42"/>
        <v>173563</v>
      </c>
      <c r="H150" s="64">
        <f t="shared" si="42"/>
        <v>66451</v>
      </c>
      <c r="I150" s="72">
        <f t="shared" si="42"/>
        <v>173553.28</v>
      </c>
      <c r="J150" s="68">
        <f t="shared" si="42"/>
        <v>173553.28</v>
      </c>
      <c r="K150" s="47">
        <f t="shared" si="42"/>
        <v>66444.2</v>
      </c>
      <c r="L150" s="48">
        <f t="shared" si="28"/>
        <v>0.9999439972805264</v>
      </c>
      <c r="M150" s="48">
        <f t="shared" si="40"/>
        <v>0.00033648718469953936</v>
      </c>
      <c r="N150" s="16"/>
      <c r="O150" s="19"/>
    </row>
    <row r="151" spans="1:14" s="19" customFormat="1" ht="25.5">
      <c r="A151" s="56">
        <v>146</v>
      </c>
      <c r="B151" s="50" t="s">
        <v>83</v>
      </c>
      <c r="C151" s="51" t="s">
        <v>152</v>
      </c>
      <c r="D151" s="52" t="s">
        <v>722</v>
      </c>
      <c r="E151" s="53">
        <f aca="true" t="shared" si="43" ref="E151:K151">E152</f>
        <v>20308</v>
      </c>
      <c r="F151" s="53">
        <f t="shared" si="43"/>
        <v>20308</v>
      </c>
      <c r="G151" s="53">
        <f t="shared" si="43"/>
        <v>20308</v>
      </c>
      <c r="H151" s="65">
        <f t="shared" si="43"/>
        <v>18500</v>
      </c>
      <c r="I151" s="73">
        <f t="shared" si="43"/>
        <v>20308</v>
      </c>
      <c r="J151" s="69">
        <f t="shared" si="43"/>
        <v>20308</v>
      </c>
      <c r="K151" s="54">
        <f t="shared" si="43"/>
        <v>18500</v>
      </c>
      <c r="L151" s="55">
        <f t="shared" si="28"/>
        <v>1</v>
      </c>
      <c r="M151" s="55">
        <f t="shared" si="40"/>
        <v>3.9373394423189494E-05</v>
      </c>
      <c r="N151" s="16"/>
    </row>
    <row r="152" spans="1:14" s="19" customFormat="1" ht="51">
      <c r="A152" s="49">
        <v>147</v>
      </c>
      <c r="B152" s="57" t="s">
        <v>83</v>
      </c>
      <c r="C152" s="57" t="s">
        <v>83</v>
      </c>
      <c r="D152" s="58" t="s">
        <v>680</v>
      </c>
      <c r="E152" s="59">
        <v>20308</v>
      </c>
      <c r="F152" s="59">
        <v>20308</v>
      </c>
      <c r="G152" s="59">
        <v>20308</v>
      </c>
      <c r="H152" s="66">
        <v>18500</v>
      </c>
      <c r="I152" s="74">
        <v>20308</v>
      </c>
      <c r="J152" s="70">
        <v>20308</v>
      </c>
      <c r="K152" s="60">
        <v>18500</v>
      </c>
      <c r="L152" s="61">
        <f t="shared" si="28"/>
        <v>1</v>
      </c>
      <c r="M152" s="61">
        <f t="shared" si="40"/>
        <v>3.9373394423189494E-05</v>
      </c>
      <c r="N152" s="16"/>
    </row>
    <row r="153" spans="1:14" s="19" customFormat="1" ht="12.75">
      <c r="A153" s="56">
        <v>148</v>
      </c>
      <c r="B153" s="50" t="s">
        <v>83</v>
      </c>
      <c r="C153" s="51" t="s">
        <v>500</v>
      </c>
      <c r="D153" s="52" t="s">
        <v>501</v>
      </c>
      <c r="E153" s="53">
        <f aca="true" t="shared" si="44" ref="E153:K153">E154</f>
        <v>0</v>
      </c>
      <c r="F153" s="53">
        <f t="shared" si="44"/>
        <v>153255</v>
      </c>
      <c r="G153" s="53">
        <f t="shared" si="44"/>
        <v>153255</v>
      </c>
      <c r="H153" s="65">
        <f t="shared" si="44"/>
        <v>47951</v>
      </c>
      <c r="I153" s="73">
        <f t="shared" si="44"/>
        <v>153245.28</v>
      </c>
      <c r="J153" s="69">
        <f t="shared" si="44"/>
        <v>153245.28</v>
      </c>
      <c r="K153" s="54">
        <f t="shared" si="44"/>
        <v>47944.2</v>
      </c>
      <c r="L153" s="55">
        <f t="shared" si="28"/>
        <v>0.9999365762944112</v>
      </c>
      <c r="M153" s="55">
        <f t="shared" si="40"/>
        <v>0.00029711379027634984</v>
      </c>
      <c r="N153" s="16"/>
    </row>
    <row r="154" spans="1:15" s="18" customFormat="1" ht="51">
      <c r="A154" s="49">
        <v>149</v>
      </c>
      <c r="B154" s="57" t="s">
        <v>83</v>
      </c>
      <c r="C154" s="57" t="s">
        <v>83</v>
      </c>
      <c r="D154" s="58" t="s">
        <v>680</v>
      </c>
      <c r="E154" s="59"/>
      <c r="F154" s="59">
        <v>153255</v>
      </c>
      <c r="G154" s="59">
        <v>153255</v>
      </c>
      <c r="H154" s="66">
        <v>47951</v>
      </c>
      <c r="I154" s="74">
        <v>153245.28</v>
      </c>
      <c r="J154" s="70">
        <v>153245.28</v>
      </c>
      <c r="K154" s="60">
        <v>47944.2</v>
      </c>
      <c r="L154" s="61">
        <f t="shared" si="28"/>
        <v>0.9999365762944112</v>
      </c>
      <c r="M154" s="61">
        <f t="shared" si="40"/>
        <v>0.00029711379027634984</v>
      </c>
      <c r="N154" s="16"/>
      <c r="O154" s="19"/>
    </row>
    <row r="155" spans="1:14" s="19" customFormat="1" ht="19.5" customHeight="1">
      <c r="A155" s="86">
        <v>150</v>
      </c>
      <c r="B155" s="43" t="s">
        <v>153</v>
      </c>
      <c r="C155" s="44" t="s">
        <v>83</v>
      </c>
      <c r="D155" s="45" t="s">
        <v>154</v>
      </c>
      <c r="E155" s="46">
        <f aca="true" t="shared" si="45" ref="E155:K156">E156</f>
        <v>3000</v>
      </c>
      <c r="F155" s="46">
        <f t="shared" si="45"/>
        <v>3000</v>
      </c>
      <c r="G155" s="46">
        <f t="shared" si="45"/>
        <v>3000</v>
      </c>
      <c r="H155" s="64">
        <f t="shared" si="45"/>
        <v>0</v>
      </c>
      <c r="I155" s="72">
        <f t="shared" si="45"/>
        <v>3000</v>
      </c>
      <c r="J155" s="68">
        <f t="shared" si="45"/>
        <v>3000</v>
      </c>
      <c r="K155" s="47">
        <f t="shared" si="45"/>
        <v>0</v>
      </c>
      <c r="L155" s="48">
        <f t="shared" si="28"/>
        <v>1</v>
      </c>
      <c r="M155" s="48">
        <f t="shared" si="40"/>
        <v>5.816436048334079E-06</v>
      </c>
      <c r="N155" s="16"/>
    </row>
    <row r="156" spans="1:15" s="18" customFormat="1" ht="12.75">
      <c r="A156" s="49">
        <v>151</v>
      </c>
      <c r="B156" s="50" t="s">
        <v>83</v>
      </c>
      <c r="C156" s="51" t="s">
        <v>155</v>
      </c>
      <c r="D156" s="52" t="s">
        <v>156</v>
      </c>
      <c r="E156" s="53">
        <f t="shared" si="45"/>
        <v>3000</v>
      </c>
      <c r="F156" s="53">
        <f t="shared" si="45"/>
        <v>3000</v>
      </c>
      <c r="G156" s="53">
        <f t="shared" si="45"/>
        <v>3000</v>
      </c>
      <c r="H156" s="65">
        <f t="shared" si="45"/>
        <v>0</v>
      </c>
      <c r="I156" s="73">
        <f t="shared" si="45"/>
        <v>3000</v>
      </c>
      <c r="J156" s="69">
        <f t="shared" si="45"/>
        <v>3000</v>
      </c>
      <c r="K156" s="54">
        <f t="shared" si="45"/>
        <v>0</v>
      </c>
      <c r="L156" s="55">
        <f t="shared" si="28"/>
        <v>1</v>
      </c>
      <c r="M156" s="55">
        <f t="shared" si="40"/>
        <v>5.816436048334079E-06</v>
      </c>
      <c r="N156" s="16"/>
      <c r="O156" s="19"/>
    </row>
    <row r="157" spans="1:15" s="18" customFormat="1" ht="51">
      <c r="A157" s="56">
        <v>152</v>
      </c>
      <c r="B157" s="57" t="s">
        <v>83</v>
      </c>
      <c r="C157" s="57" t="s">
        <v>83</v>
      </c>
      <c r="D157" s="58" t="s">
        <v>680</v>
      </c>
      <c r="E157" s="59">
        <v>3000</v>
      </c>
      <c r="F157" s="59">
        <v>3000</v>
      </c>
      <c r="G157" s="59">
        <v>3000</v>
      </c>
      <c r="H157" s="66"/>
      <c r="I157" s="74">
        <v>3000</v>
      </c>
      <c r="J157" s="70">
        <v>3000</v>
      </c>
      <c r="K157" s="60"/>
      <c r="L157" s="61">
        <f t="shared" si="28"/>
        <v>1</v>
      </c>
      <c r="M157" s="61">
        <f t="shared" si="40"/>
        <v>5.816436048334079E-06</v>
      </c>
      <c r="N157" s="16"/>
      <c r="O157" s="19"/>
    </row>
    <row r="158" spans="1:15" s="18" customFormat="1" ht="25.5">
      <c r="A158" s="37">
        <v>153</v>
      </c>
      <c r="B158" s="43" t="s">
        <v>157</v>
      </c>
      <c r="C158" s="44" t="s">
        <v>83</v>
      </c>
      <c r="D158" s="45" t="s">
        <v>158</v>
      </c>
      <c r="E158" s="46">
        <f aca="true" t="shared" si="46" ref="E158:K158">E159+E163+E170+E173+E176+E178+E181+E185</f>
        <v>18289100</v>
      </c>
      <c r="F158" s="46">
        <f t="shared" si="46"/>
        <v>18241750</v>
      </c>
      <c r="G158" s="46">
        <f t="shared" si="46"/>
        <v>17744250</v>
      </c>
      <c r="H158" s="64">
        <f t="shared" si="46"/>
        <v>12701087</v>
      </c>
      <c r="I158" s="72">
        <f t="shared" si="46"/>
        <v>17962216.41</v>
      </c>
      <c r="J158" s="68">
        <f t="shared" si="46"/>
        <v>17464791.41</v>
      </c>
      <c r="K158" s="47">
        <f t="shared" si="46"/>
        <v>12574633.54</v>
      </c>
      <c r="L158" s="48">
        <f t="shared" si="28"/>
        <v>0.9846761637452547</v>
      </c>
      <c r="M158" s="48">
        <f t="shared" si="40"/>
        <v>0.03482536101170065</v>
      </c>
      <c r="N158" s="16"/>
      <c r="O158" s="19"/>
    </row>
    <row r="159" spans="1:14" s="19" customFormat="1" ht="12.75">
      <c r="A159" s="56">
        <v>154</v>
      </c>
      <c r="B159" s="50" t="s">
        <v>83</v>
      </c>
      <c r="C159" s="51" t="s">
        <v>159</v>
      </c>
      <c r="D159" s="52" t="s">
        <v>160</v>
      </c>
      <c r="E159" s="53">
        <f aca="true" t="shared" si="47" ref="E159:K159">SUM(E160:E162)</f>
        <v>1663000</v>
      </c>
      <c r="F159" s="53">
        <f t="shared" si="47"/>
        <v>1678000</v>
      </c>
      <c r="G159" s="53">
        <f t="shared" si="47"/>
        <v>1678000</v>
      </c>
      <c r="H159" s="65">
        <f t="shared" si="47"/>
        <v>0</v>
      </c>
      <c r="I159" s="73">
        <f t="shared" si="47"/>
        <v>1677999.17</v>
      </c>
      <c r="J159" s="69">
        <f t="shared" si="47"/>
        <v>1677999.17</v>
      </c>
      <c r="K159" s="54">
        <f t="shared" si="47"/>
        <v>0</v>
      </c>
      <c r="L159" s="55">
        <f t="shared" si="28"/>
        <v>0.999999505363528</v>
      </c>
      <c r="M159" s="55">
        <f t="shared" si="40"/>
        <v>0.0032533249538208883</v>
      </c>
      <c r="N159" s="16"/>
    </row>
    <row r="160" spans="1:15" s="18" customFormat="1" ht="25.5">
      <c r="A160" s="49">
        <v>155</v>
      </c>
      <c r="B160" s="57" t="s">
        <v>83</v>
      </c>
      <c r="C160" s="57" t="s">
        <v>83</v>
      </c>
      <c r="D160" s="58" t="s">
        <v>502</v>
      </c>
      <c r="E160" s="59">
        <v>1300000</v>
      </c>
      <c r="F160" s="59">
        <v>1300000</v>
      </c>
      <c r="G160" s="59">
        <v>1300000</v>
      </c>
      <c r="H160" s="66"/>
      <c r="I160" s="74">
        <v>1299999.99</v>
      </c>
      <c r="J160" s="70">
        <v>1299999.99</v>
      </c>
      <c r="K160" s="60"/>
      <c r="L160" s="61">
        <f t="shared" si="28"/>
        <v>0.9999999923076923</v>
      </c>
      <c r="M160" s="61">
        <f t="shared" si="40"/>
        <v>0.0025204556015566474</v>
      </c>
      <c r="N160" s="16"/>
      <c r="O160" s="19"/>
    </row>
    <row r="161" spans="1:14" s="19" customFormat="1" ht="25.5">
      <c r="A161" s="56">
        <v>156</v>
      </c>
      <c r="B161" s="57" t="s">
        <v>83</v>
      </c>
      <c r="C161" s="57" t="s">
        <v>83</v>
      </c>
      <c r="D161" s="58" t="s">
        <v>694</v>
      </c>
      <c r="E161" s="59">
        <v>363000</v>
      </c>
      <c r="F161" s="59">
        <v>363000</v>
      </c>
      <c r="G161" s="59">
        <v>363000</v>
      </c>
      <c r="H161" s="66"/>
      <c r="I161" s="74">
        <v>363000</v>
      </c>
      <c r="J161" s="70">
        <v>363000</v>
      </c>
      <c r="K161" s="60"/>
      <c r="L161" s="61">
        <f aca="true" t="shared" si="48" ref="L161:L224">I161/F161</f>
        <v>1</v>
      </c>
      <c r="M161" s="61">
        <f t="shared" si="40"/>
        <v>0.0007037887618484237</v>
      </c>
      <c r="N161" s="16"/>
    </row>
    <row r="162" spans="1:15" s="18" customFormat="1" ht="38.25">
      <c r="A162" s="49">
        <v>157</v>
      </c>
      <c r="B162" s="57" t="s">
        <v>83</v>
      </c>
      <c r="C162" s="57" t="s">
        <v>83</v>
      </c>
      <c r="D162" s="58" t="s">
        <v>503</v>
      </c>
      <c r="E162" s="59"/>
      <c r="F162" s="59">
        <v>15000</v>
      </c>
      <c r="G162" s="59">
        <v>15000</v>
      </c>
      <c r="H162" s="66"/>
      <c r="I162" s="74">
        <v>14999.18</v>
      </c>
      <c r="J162" s="70">
        <v>14999.18</v>
      </c>
      <c r="K162" s="60"/>
      <c r="L162" s="61">
        <f t="shared" si="48"/>
        <v>0.9999453333333334</v>
      </c>
      <c r="M162" s="61">
        <f t="shared" si="40"/>
        <v>2.9080590415817188E-05</v>
      </c>
      <c r="N162" s="16"/>
      <c r="O162" s="19"/>
    </row>
    <row r="163" spans="1:15" s="18" customFormat="1" ht="25.5">
      <c r="A163" s="56">
        <v>158</v>
      </c>
      <c r="B163" s="50" t="s">
        <v>83</v>
      </c>
      <c r="C163" s="51" t="s">
        <v>161</v>
      </c>
      <c r="D163" s="52" t="s">
        <v>723</v>
      </c>
      <c r="E163" s="53">
        <f aca="true" t="shared" si="49" ref="E163:K163">SUM(E164:E169)</f>
        <v>12087000</v>
      </c>
      <c r="F163" s="53">
        <f t="shared" si="49"/>
        <v>11900150</v>
      </c>
      <c r="G163" s="53">
        <f t="shared" si="49"/>
        <v>11455150</v>
      </c>
      <c r="H163" s="65">
        <f t="shared" si="49"/>
        <v>9432537</v>
      </c>
      <c r="I163" s="73">
        <f t="shared" si="49"/>
        <v>11878299.74</v>
      </c>
      <c r="J163" s="69">
        <f t="shared" si="49"/>
        <v>11433299.74</v>
      </c>
      <c r="K163" s="54">
        <f t="shared" si="49"/>
        <v>9418986.44</v>
      </c>
      <c r="L163" s="55">
        <f t="shared" si="48"/>
        <v>0.9981638668420146</v>
      </c>
      <c r="M163" s="55">
        <f t="shared" si="40"/>
        <v>0.023029790266884443</v>
      </c>
      <c r="N163" s="16"/>
      <c r="O163" s="19"/>
    </row>
    <row r="164" spans="1:15" s="18" customFormat="1" ht="12.75">
      <c r="A164" s="49">
        <v>159</v>
      </c>
      <c r="B164" s="57" t="s">
        <v>83</v>
      </c>
      <c r="C164" s="57" t="s">
        <v>83</v>
      </c>
      <c r="D164" s="58" t="s">
        <v>504</v>
      </c>
      <c r="E164" s="59">
        <v>10000</v>
      </c>
      <c r="F164" s="59">
        <v>10000</v>
      </c>
      <c r="G164" s="59">
        <v>10000</v>
      </c>
      <c r="H164" s="66"/>
      <c r="I164" s="74">
        <v>3521.58</v>
      </c>
      <c r="J164" s="70">
        <v>3521.58</v>
      </c>
      <c r="K164" s="60"/>
      <c r="L164" s="61">
        <f t="shared" si="48"/>
        <v>0.35215799999999997</v>
      </c>
      <c r="M164" s="61">
        <f t="shared" si="40"/>
        <v>6.827681619697442E-06</v>
      </c>
      <c r="N164" s="16"/>
      <c r="O164" s="19"/>
    </row>
    <row r="165" spans="1:14" s="19" customFormat="1" ht="12.75">
      <c r="A165" s="56">
        <v>160</v>
      </c>
      <c r="B165" s="57" t="s">
        <v>83</v>
      </c>
      <c r="C165" s="57" t="s">
        <v>83</v>
      </c>
      <c r="D165" s="58" t="s">
        <v>452</v>
      </c>
      <c r="E165" s="59"/>
      <c r="F165" s="59">
        <v>8000</v>
      </c>
      <c r="G165" s="59">
        <v>8000</v>
      </c>
      <c r="H165" s="66"/>
      <c r="I165" s="74">
        <v>8000</v>
      </c>
      <c r="J165" s="70">
        <v>8000</v>
      </c>
      <c r="K165" s="60"/>
      <c r="L165" s="61">
        <f t="shared" si="48"/>
        <v>1</v>
      </c>
      <c r="M165" s="61">
        <f t="shared" si="40"/>
        <v>1.5510496128890878E-05</v>
      </c>
      <c r="N165" s="16"/>
    </row>
    <row r="166" spans="1:15" s="18" customFormat="1" ht="38.25">
      <c r="A166" s="49">
        <v>161</v>
      </c>
      <c r="B166" s="57" t="s">
        <v>83</v>
      </c>
      <c r="C166" s="57" t="s">
        <v>83</v>
      </c>
      <c r="D166" s="58" t="s">
        <v>505</v>
      </c>
      <c r="E166" s="59"/>
      <c r="F166" s="59">
        <v>45000</v>
      </c>
      <c r="G166" s="59"/>
      <c r="H166" s="66"/>
      <c r="I166" s="74">
        <v>45000</v>
      </c>
      <c r="J166" s="70"/>
      <c r="K166" s="60"/>
      <c r="L166" s="61">
        <f t="shared" si="48"/>
        <v>1</v>
      </c>
      <c r="M166" s="61">
        <f t="shared" si="40"/>
        <v>8.724654072501119E-05</v>
      </c>
      <c r="N166" s="16"/>
      <c r="O166" s="19"/>
    </row>
    <row r="167" spans="1:15" s="18" customFormat="1" ht="63.75">
      <c r="A167" s="56">
        <v>162</v>
      </c>
      <c r="B167" s="57" t="s">
        <v>83</v>
      </c>
      <c r="C167" s="57" t="s">
        <v>83</v>
      </c>
      <c r="D167" s="58" t="s">
        <v>506</v>
      </c>
      <c r="E167" s="59">
        <v>600000</v>
      </c>
      <c r="F167" s="59">
        <v>400000</v>
      </c>
      <c r="G167" s="59"/>
      <c r="H167" s="66"/>
      <c r="I167" s="74">
        <v>400000</v>
      </c>
      <c r="J167" s="70"/>
      <c r="K167" s="60"/>
      <c r="L167" s="61">
        <f t="shared" si="48"/>
        <v>1</v>
      </c>
      <c r="M167" s="61">
        <f t="shared" si="40"/>
        <v>0.0007755248064445439</v>
      </c>
      <c r="N167" s="16"/>
      <c r="O167" s="19"/>
    </row>
    <row r="168" spans="1:15" s="18" customFormat="1" ht="38.25">
      <c r="A168" s="49">
        <v>163</v>
      </c>
      <c r="B168" s="57" t="s">
        <v>83</v>
      </c>
      <c r="C168" s="57" t="s">
        <v>83</v>
      </c>
      <c r="D168" s="58" t="s">
        <v>162</v>
      </c>
      <c r="E168" s="59"/>
      <c r="F168" s="59">
        <v>17500</v>
      </c>
      <c r="G168" s="59">
        <v>17500</v>
      </c>
      <c r="H168" s="66"/>
      <c r="I168" s="74">
        <v>17500</v>
      </c>
      <c r="J168" s="70">
        <v>17500</v>
      </c>
      <c r="K168" s="60"/>
      <c r="L168" s="61">
        <f t="shared" si="48"/>
        <v>1</v>
      </c>
      <c r="M168" s="61">
        <f t="shared" si="40"/>
        <v>3.3929210281948795E-05</v>
      </c>
      <c r="N168" s="16"/>
      <c r="O168" s="19"/>
    </row>
    <row r="169" spans="1:15" s="18" customFormat="1" ht="38.25">
      <c r="A169" s="56">
        <v>164</v>
      </c>
      <c r="B169" s="57" t="s">
        <v>83</v>
      </c>
      <c r="C169" s="57" t="s">
        <v>83</v>
      </c>
      <c r="D169" s="58" t="s">
        <v>706</v>
      </c>
      <c r="E169" s="59">
        <v>11477000</v>
      </c>
      <c r="F169" s="59">
        <v>11419650</v>
      </c>
      <c r="G169" s="59">
        <v>11419650</v>
      </c>
      <c r="H169" s="66">
        <v>9432537</v>
      </c>
      <c r="I169" s="74">
        <v>11404278.16</v>
      </c>
      <c r="J169" s="70">
        <v>11404278.16</v>
      </c>
      <c r="K169" s="60">
        <v>9418986.44</v>
      </c>
      <c r="L169" s="61">
        <f t="shared" si="48"/>
        <v>0.9986539132110004</v>
      </c>
      <c r="M169" s="61">
        <f t="shared" si="40"/>
        <v>0.02211075153168435</v>
      </c>
      <c r="N169" s="16"/>
      <c r="O169" s="19"/>
    </row>
    <row r="170" spans="1:15" s="18" customFormat="1" ht="12.75">
      <c r="A170" s="49">
        <v>165</v>
      </c>
      <c r="B170" s="50" t="s">
        <v>83</v>
      </c>
      <c r="C170" s="51" t="s">
        <v>163</v>
      </c>
      <c r="D170" s="52" t="s">
        <v>724</v>
      </c>
      <c r="E170" s="53">
        <f aca="true" t="shared" si="50" ref="E170:K170">SUM(E171:E172)</f>
        <v>439000</v>
      </c>
      <c r="F170" s="53">
        <f t="shared" si="50"/>
        <v>447500</v>
      </c>
      <c r="G170" s="53">
        <f t="shared" si="50"/>
        <v>408500</v>
      </c>
      <c r="H170" s="65">
        <f t="shared" si="50"/>
        <v>65650</v>
      </c>
      <c r="I170" s="73">
        <f t="shared" si="50"/>
        <v>401174.49</v>
      </c>
      <c r="J170" s="69">
        <f t="shared" si="50"/>
        <v>362174.49</v>
      </c>
      <c r="K170" s="54">
        <f t="shared" si="50"/>
        <v>63581.18</v>
      </c>
      <c r="L170" s="55">
        <f t="shared" si="48"/>
        <v>0.8964793072625699</v>
      </c>
      <c r="M170" s="55">
        <f t="shared" si="40"/>
        <v>0.0007778019217693466</v>
      </c>
      <c r="N170" s="16"/>
      <c r="O170" s="19"/>
    </row>
    <row r="171" spans="1:15" s="18" customFormat="1" ht="25.5">
      <c r="A171" s="56">
        <v>166</v>
      </c>
      <c r="B171" s="57" t="s">
        <v>83</v>
      </c>
      <c r="C171" s="57" t="s">
        <v>83</v>
      </c>
      <c r="D171" s="58" t="s">
        <v>468</v>
      </c>
      <c r="E171" s="59">
        <v>39000</v>
      </c>
      <c r="F171" s="59">
        <v>39000</v>
      </c>
      <c r="G171" s="59"/>
      <c r="H171" s="66"/>
      <c r="I171" s="74">
        <v>39000</v>
      </c>
      <c r="J171" s="70"/>
      <c r="K171" s="60"/>
      <c r="L171" s="61">
        <f t="shared" si="48"/>
        <v>1</v>
      </c>
      <c r="M171" s="61">
        <f t="shared" si="40"/>
        <v>7.561366862834304E-05</v>
      </c>
      <c r="N171" s="16"/>
      <c r="O171" s="19"/>
    </row>
    <row r="172" spans="1:15" s="18" customFormat="1" ht="12.75">
      <c r="A172" s="49">
        <v>167</v>
      </c>
      <c r="B172" s="57" t="s">
        <v>83</v>
      </c>
      <c r="C172" s="57" t="s">
        <v>83</v>
      </c>
      <c r="D172" s="58" t="s">
        <v>452</v>
      </c>
      <c r="E172" s="59">
        <v>400000</v>
      </c>
      <c r="F172" s="59">
        <v>408500</v>
      </c>
      <c r="G172" s="59">
        <v>408500</v>
      </c>
      <c r="H172" s="66">
        <v>65650</v>
      </c>
      <c r="I172" s="74">
        <v>362174.49</v>
      </c>
      <c r="J172" s="70">
        <v>362174.49</v>
      </c>
      <c r="K172" s="60">
        <v>63581.18</v>
      </c>
      <c r="L172" s="61">
        <f t="shared" si="48"/>
        <v>0.8865960587515299</v>
      </c>
      <c r="M172" s="61">
        <f t="shared" si="40"/>
        <v>0.0007021882531410035</v>
      </c>
      <c r="N172" s="16"/>
      <c r="O172" s="19"/>
    </row>
    <row r="173" spans="1:15" s="18" customFormat="1" ht="12.75">
      <c r="A173" s="56">
        <v>168</v>
      </c>
      <c r="B173" s="50" t="s">
        <v>83</v>
      </c>
      <c r="C173" s="51" t="s">
        <v>164</v>
      </c>
      <c r="D173" s="52" t="s">
        <v>725</v>
      </c>
      <c r="E173" s="53">
        <f aca="true" t="shared" si="51" ref="E173:K173">SUM(E174:E175)</f>
        <v>31600</v>
      </c>
      <c r="F173" s="53">
        <f t="shared" si="51"/>
        <v>31600</v>
      </c>
      <c r="G173" s="53">
        <f t="shared" si="51"/>
        <v>31600</v>
      </c>
      <c r="H173" s="65">
        <f t="shared" si="51"/>
        <v>0</v>
      </c>
      <c r="I173" s="73">
        <f t="shared" si="51"/>
        <v>29618.589999999997</v>
      </c>
      <c r="J173" s="69">
        <f t="shared" si="51"/>
        <v>29618.589999999997</v>
      </c>
      <c r="K173" s="54">
        <f t="shared" si="51"/>
        <v>0</v>
      </c>
      <c r="L173" s="55">
        <f t="shared" si="48"/>
        <v>0.9372971518987341</v>
      </c>
      <c r="M173" s="55">
        <f t="shared" si="40"/>
        <v>5.7424878192275753E-05</v>
      </c>
      <c r="N173" s="16"/>
      <c r="O173" s="19"/>
    </row>
    <row r="174" spans="1:15" s="18" customFormat="1" ht="12.75">
      <c r="A174" s="49">
        <v>169</v>
      </c>
      <c r="B174" s="57" t="s">
        <v>83</v>
      </c>
      <c r="C174" s="57" t="s">
        <v>83</v>
      </c>
      <c r="D174" s="58" t="s">
        <v>452</v>
      </c>
      <c r="E174" s="59">
        <v>24600</v>
      </c>
      <c r="F174" s="59">
        <v>24600</v>
      </c>
      <c r="G174" s="59">
        <v>24600</v>
      </c>
      <c r="H174" s="66"/>
      <c r="I174" s="74">
        <v>22618.6</v>
      </c>
      <c r="J174" s="70">
        <v>22618.6</v>
      </c>
      <c r="K174" s="60"/>
      <c r="L174" s="61">
        <f t="shared" si="48"/>
        <v>0.9194552845528454</v>
      </c>
      <c r="M174" s="61">
        <f t="shared" si="40"/>
        <v>4.38532134676164E-05</v>
      </c>
      <c r="N174" s="16"/>
      <c r="O174" s="19"/>
    </row>
    <row r="175" spans="1:15" s="18" customFormat="1" ht="51">
      <c r="A175" s="56">
        <v>170</v>
      </c>
      <c r="B175" s="57" t="s">
        <v>83</v>
      </c>
      <c r="C175" s="57" t="s">
        <v>83</v>
      </c>
      <c r="D175" s="58" t="s">
        <v>680</v>
      </c>
      <c r="E175" s="59">
        <v>7000</v>
      </c>
      <c r="F175" s="59">
        <v>7000</v>
      </c>
      <c r="G175" s="59">
        <v>7000</v>
      </c>
      <c r="H175" s="66"/>
      <c r="I175" s="74">
        <v>6999.99</v>
      </c>
      <c r="J175" s="70">
        <v>6999.99</v>
      </c>
      <c r="K175" s="60"/>
      <c r="L175" s="61">
        <f t="shared" si="48"/>
        <v>0.9999985714285714</v>
      </c>
      <c r="M175" s="61">
        <f t="shared" si="40"/>
        <v>1.3571664724659357E-05</v>
      </c>
      <c r="N175" s="16"/>
      <c r="O175" s="19"/>
    </row>
    <row r="176" spans="1:15" s="18" customFormat="1" ht="12.75">
      <c r="A176" s="49">
        <v>171</v>
      </c>
      <c r="B176" s="50" t="s">
        <v>83</v>
      </c>
      <c r="C176" s="51" t="s">
        <v>165</v>
      </c>
      <c r="D176" s="52" t="s">
        <v>726</v>
      </c>
      <c r="E176" s="53">
        <f aca="true" t="shared" si="52" ref="E176:K176">E177</f>
        <v>154000</v>
      </c>
      <c r="F176" s="53">
        <f t="shared" si="52"/>
        <v>154000</v>
      </c>
      <c r="G176" s="53">
        <f t="shared" si="52"/>
        <v>154000</v>
      </c>
      <c r="H176" s="65">
        <f t="shared" si="52"/>
        <v>0</v>
      </c>
      <c r="I176" s="73">
        <f t="shared" si="52"/>
        <v>154000</v>
      </c>
      <c r="J176" s="69">
        <f t="shared" si="52"/>
        <v>154000</v>
      </c>
      <c r="K176" s="54">
        <f t="shared" si="52"/>
        <v>0</v>
      </c>
      <c r="L176" s="55">
        <f t="shared" si="48"/>
        <v>1</v>
      </c>
      <c r="M176" s="55">
        <f t="shared" si="40"/>
        <v>0.00029857705048114944</v>
      </c>
      <c r="N176" s="16"/>
      <c r="O176" s="19"/>
    </row>
    <row r="177" spans="1:15" s="18" customFormat="1" ht="12.75">
      <c r="A177" s="56">
        <v>172</v>
      </c>
      <c r="B177" s="57" t="s">
        <v>83</v>
      </c>
      <c r="C177" s="57" t="s">
        <v>83</v>
      </c>
      <c r="D177" s="58" t="s">
        <v>727</v>
      </c>
      <c r="E177" s="59">
        <v>154000</v>
      </c>
      <c r="F177" s="59">
        <v>154000</v>
      </c>
      <c r="G177" s="59">
        <v>154000</v>
      </c>
      <c r="H177" s="66"/>
      <c r="I177" s="74">
        <v>154000</v>
      </c>
      <c r="J177" s="70">
        <v>154000</v>
      </c>
      <c r="K177" s="60"/>
      <c r="L177" s="61">
        <f t="shared" si="48"/>
        <v>1</v>
      </c>
      <c r="M177" s="61">
        <f t="shared" si="40"/>
        <v>0.00029857705048114944</v>
      </c>
      <c r="N177" s="16"/>
      <c r="O177" s="19"/>
    </row>
    <row r="178" spans="1:15" s="18" customFormat="1" ht="12.75">
      <c r="A178" s="49">
        <v>173</v>
      </c>
      <c r="B178" s="50" t="s">
        <v>83</v>
      </c>
      <c r="C178" s="51" t="s">
        <v>166</v>
      </c>
      <c r="D178" s="52" t="s">
        <v>167</v>
      </c>
      <c r="E178" s="53">
        <f aca="true" t="shared" si="53" ref="E178:K178">SUM(E179:E180)</f>
        <v>3861000</v>
      </c>
      <c r="F178" s="53">
        <f t="shared" si="53"/>
        <v>3917000</v>
      </c>
      <c r="G178" s="53">
        <f t="shared" si="53"/>
        <v>3913500</v>
      </c>
      <c r="H178" s="65">
        <f t="shared" si="53"/>
        <v>3201200</v>
      </c>
      <c r="I178" s="73">
        <f t="shared" si="53"/>
        <v>3709708.64</v>
      </c>
      <c r="J178" s="69">
        <f t="shared" si="53"/>
        <v>3706283.64</v>
      </c>
      <c r="K178" s="54">
        <f t="shared" si="53"/>
        <v>3090654.24</v>
      </c>
      <c r="L178" s="55">
        <f t="shared" si="48"/>
        <v>0.9470790502935921</v>
      </c>
      <c r="M178" s="55">
        <f t="shared" si="40"/>
        <v>0.007192427687504131</v>
      </c>
      <c r="N178" s="16"/>
      <c r="O178" s="19"/>
    </row>
    <row r="179" spans="1:15" s="18" customFormat="1" ht="12.75">
      <c r="A179" s="56">
        <v>174</v>
      </c>
      <c r="B179" s="57" t="s">
        <v>83</v>
      </c>
      <c r="C179" s="57" t="s">
        <v>83</v>
      </c>
      <c r="D179" s="58" t="s">
        <v>168</v>
      </c>
      <c r="E179" s="59">
        <v>3861000</v>
      </c>
      <c r="F179" s="59">
        <v>3913500</v>
      </c>
      <c r="G179" s="59">
        <v>3913500</v>
      </c>
      <c r="H179" s="66">
        <v>3201200</v>
      </c>
      <c r="I179" s="74">
        <v>3706283.64</v>
      </c>
      <c r="J179" s="70">
        <v>3706283.64</v>
      </c>
      <c r="K179" s="60">
        <v>3090654.24</v>
      </c>
      <c r="L179" s="61">
        <f t="shared" si="48"/>
        <v>0.9470508853967038</v>
      </c>
      <c r="M179" s="61">
        <f t="shared" si="40"/>
        <v>0.00718578725634895</v>
      </c>
      <c r="N179" s="16"/>
      <c r="O179" s="19"/>
    </row>
    <row r="180" spans="1:15" s="18" customFormat="1" ht="12.75">
      <c r="A180" s="49">
        <v>175</v>
      </c>
      <c r="B180" s="57" t="s">
        <v>83</v>
      </c>
      <c r="C180" s="57" t="s">
        <v>83</v>
      </c>
      <c r="D180" s="58" t="s">
        <v>169</v>
      </c>
      <c r="E180" s="59"/>
      <c r="F180" s="59">
        <v>3500</v>
      </c>
      <c r="G180" s="59"/>
      <c r="H180" s="66"/>
      <c r="I180" s="74">
        <v>3425</v>
      </c>
      <c r="J180" s="70"/>
      <c r="K180" s="60"/>
      <c r="L180" s="61">
        <f t="shared" si="48"/>
        <v>0.9785714285714285</v>
      </c>
      <c r="M180" s="61">
        <f t="shared" si="40"/>
        <v>6.640431155181408E-06</v>
      </c>
      <c r="N180" s="16"/>
      <c r="O180" s="19"/>
    </row>
    <row r="181" spans="1:15" s="18" customFormat="1" ht="12.75">
      <c r="A181" s="56">
        <v>176</v>
      </c>
      <c r="B181" s="50" t="s">
        <v>83</v>
      </c>
      <c r="C181" s="51" t="s">
        <v>170</v>
      </c>
      <c r="D181" s="52" t="s">
        <v>728</v>
      </c>
      <c r="E181" s="53">
        <f aca="true" t="shared" si="54" ref="E181:K181">SUM(E182:E184)</f>
        <v>23500</v>
      </c>
      <c r="F181" s="53">
        <f t="shared" si="54"/>
        <v>83500</v>
      </c>
      <c r="G181" s="53">
        <f t="shared" si="54"/>
        <v>73500</v>
      </c>
      <c r="H181" s="65">
        <f t="shared" si="54"/>
        <v>1700</v>
      </c>
      <c r="I181" s="73">
        <f t="shared" si="54"/>
        <v>81415.78</v>
      </c>
      <c r="J181" s="69">
        <f t="shared" si="54"/>
        <v>71415.78</v>
      </c>
      <c r="K181" s="54">
        <f t="shared" si="54"/>
        <v>1411.68</v>
      </c>
      <c r="L181" s="55">
        <f t="shared" si="48"/>
        <v>0.9750392814371257</v>
      </c>
      <c r="M181" s="55">
        <f t="shared" si="40"/>
        <v>0.00015784989256507892</v>
      </c>
      <c r="N181" s="16"/>
      <c r="O181" s="19"/>
    </row>
    <row r="182" spans="1:15" s="18" customFormat="1" ht="12.75">
      <c r="A182" s="49">
        <v>177</v>
      </c>
      <c r="B182" s="57" t="s">
        <v>83</v>
      </c>
      <c r="C182" s="57" t="s">
        <v>83</v>
      </c>
      <c r="D182" s="58" t="s">
        <v>452</v>
      </c>
      <c r="E182" s="59">
        <v>23500</v>
      </c>
      <c r="F182" s="59">
        <v>23500</v>
      </c>
      <c r="G182" s="59">
        <v>23500</v>
      </c>
      <c r="H182" s="66">
        <v>1700</v>
      </c>
      <c r="I182" s="74">
        <v>21415.78</v>
      </c>
      <c r="J182" s="70">
        <v>21415.78</v>
      </c>
      <c r="K182" s="60">
        <v>1411.68</v>
      </c>
      <c r="L182" s="61">
        <f t="shared" si="48"/>
        <v>0.9113097872340425</v>
      </c>
      <c r="M182" s="61">
        <f t="shared" si="40"/>
        <v>4.1521171598397334E-05</v>
      </c>
      <c r="N182" s="16"/>
      <c r="O182" s="19"/>
    </row>
    <row r="183" spans="1:15" s="18" customFormat="1" ht="76.5">
      <c r="A183" s="56">
        <v>178</v>
      </c>
      <c r="B183" s="57" t="s">
        <v>83</v>
      </c>
      <c r="C183" s="57" t="s">
        <v>83</v>
      </c>
      <c r="D183" s="58" t="s">
        <v>507</v>
      </c>
      <c r="E183" s="59"/>
      <c r="F183" s="59">
        <v>10000</v>
      </c>
      <c r="G183" s="59"/>
      <c r="H183" s="66"/>
      <c r="I183" s="74">
        <v>10000</v>
      </c>
      <c r="J183" s="70"/>
      <c r="K183" s="60"/>
      <c r="L183" s="61">
        <f t="shared" si="48"/>
        <v>1</v>
      </c>
      <c r="M183" s="61">
        <f t="shared" si="40"/>
        <v>1.9388120161113598E-05</v>
      </c>
      <c r="N183" s="16"/>
      <c r="O183" s="19"/>
    </row>
    <row r="184" spans="1:15" s="18" customFormat="1" ht="38.25">
      <c r="A184" s="49">
        <v>179</v>
      </c>
      <c r="B184" s="57" t="s">
        <v>83</v>
      </c>
      <c r="C184" s="57" t="s">
        <v>83</v>
      </c>
      <c r="D184" s="58" t="s">
        <v>706</v>
      </c>
      <c r="E184" s="59"/>
      <c r="F184" s="59">
        <v>50000</v>
      </c>
      <c r="G184" s="59">
        <v>50000</v>
      </c>
      <c r="H184" s="66"/>
      <c r="I184" s="74">
        <v>50000</v>
      </c>
      <c r="J184" s="70">
        <v>50000</v>
      </c>
      <c r="K184" s="60"/>
      <c r="L184" s="61">
        <f t="shared" si="48"/>
        <v>1</v>
      </c>
      <c r="M184" s="61">
        <f t="shared" si="40"/>
        <v>9.694060080556799E-05</v>
      </c>
      <c r="N184" s="16"/>
      <c r="O184" s="19"/>
    </row>
    <row r="185" spans="1:15" s="18" customFormat="1" ht="12.75">
      <c r="A185" s="56">
        <v>180</v>
      </c>
      <c r="B185" s="50" t="s">
        <v>83</v>
      </c>
      <c r="C185" s="51" t="s">
        <v>508</v>
      </c>
      <c r="D185" s="52" t="s">
        <v>454</v>
      </c>
      <c r="E185" s="53">
        <f aca="true" t="shared" si="55" ref="E185:K185">E186</f>
        <v>30000</v>
      </c>
      <c r="F185" s="53">
        <f t="shared" si="55"/>
        <v>30000</v>
      </c>
      <c r="G185" s="53">
        <f t="shared" si="55"/>
        <v>30000</v>
      </c>
      <c r="H185" s="65">
        <f t="shared" si="55"/>
        <v>0</v>
      </c>
      <c r="I185" s="73">
        <f t="shared" si="55"/>
        <v>30000</v>
      </c>
      <c r="J185" s="69">
        <f t="shared" si="55"/>
        <v>30000</v>
      </c>
      <c r="K185" s="54">
        <f t="shared" si="55"/>
        <v>0</v>
      </c>
      <c r="L185" s="55">
        <f t="shared" si="48"/>
        <v>1</v>
      </c>
      <c r="M185" s="55">
        <f t="shared" si="40"/>
        <v>5.81643604833408E-05</v>
      </c>
      <c r="N185" s="16"/>
      <c r="O185" s="19"/>
    </row>
    <row r="186" spans="1:15" s="18" customFormat="1" ht="38.25">
      <c r="A186" s="49">
        <v>181</v>
      </c>
      <c r="B186" s="57" t="s">
        <v>83</v>
      </c>
      <c r="C186" s="57" t="s">
        <v>83</v>
      </c>
      <c r="D186" s="58" t="s">
        <v>509</v>
      </c>
      <c r="E186" s="59">
        <v>30000</v>
      </c>
      <c r="F186" s="59">
        <v>30000</v>
      </c>
      <c r="G186" s="59">
        <v>30000</v>
      </c>
      <c r="H186" s="66"/>
      <c r="I186" s="74">
        <v>30000</v>
      </c>
      <c r="J186" s="70">
        <v>30000</v>
      </c>
      <c r="K186" s="60"/>
      <c r="L186" s="61">
        <f t="shared" si="48"/>
        <v>1</v>
      </c>
      <c r="M186" s="61">
        <f t="shared" si="40"/>
        <v>5.81643604833408E-05</v>
      </c>
      <c r="N186" s="16"/>
      <c r="O186" s="19"/>
    </row>
    <row r="187" spans="1:15" s="18" customFormat="1" ht="51">
      <c r="A187" s="86">
        <v>182</v>
      </c>
      <c r="B187" s="43" t="s">
        <v>171</v>
      </c>
      <c r="C187" s="44" t="s">
        <v>83</v>
      </c>
      <c r="D187" s="45" t="s">
        <v>172</v>
      </c>
      <c r="E187" s="46">
        <f aca="true" t="shared" si="56" ref="E187:K187">E188</f>
        <v>739000</v>
      </c>
      <c r="F187" s="46">
        <f t="shared" si="56"/>
        <v>754000</v>
      </c>
      <c r="G187" s="46">
        <f t="shared" si="56"/>
        <v>754000</v>
      </c>
      <c r="H187" s="64">
        <f t="shared" si="56"/>
        <v>150000</v>
      </c>
      <c r="I187" s="72">
        <f t="shared" si="56"/>
        <v>453936.97</v>
      </c>
      <c r="J187" s="68">
        <f t="shared" si="56"/>
        <v>453936.97</v>
      </c>
      <c r="K187" s="47">
        <f t="shared" si="56"/>
        <v>130646.43</v>
      </c>
      <c r="L187" s="48">
        <f t="shared" si="48"/>
        <v>0.6020384217506631</v>
      </c>
      <c r="M187" s="48">
        <f t="shared" si="40"/>
        <v>0.0008800984519931818</v>
      </c>
      <c r="N187" s="16"/>
      <c r="O187" s="19"/>
    </row>
    <row r="188" spans="1:15" s="18" customFormat="1" ht="38.25">
      <c r="A188" s="49">
        <v>183</v>
      </c>
      <c r="B188" s="50" t="s">
        <v>83</v>
      </c>
      <c r="C188" s="51" t="s">
        <v>173</v>
      </c>
      <c r="D188" s="52" t="s">
        <v>174</v>
      </c>
      <c r="E188" s="53">
        <f aca="true" t="shared" si="57" ref="E188:K188">E189+E190</f>
        <v>739000</v>
      </c>
      <c r="F188" s="53">
        <f t="shared" si="57"/>
        <v>754000</v>
      </c>
      <c r="G188" s="53">
        <f t="shared" si="57"/>
        <v>754000</v>
      </c>
      <c r="H188" s="65">
        <f t="shared" si="57"/>
        <v>150000</v>
      </c>
      <c r="I188" s="73">
        <f t="shared" si="57"/>
        <v>453936.97</v>
      </c>
      <c r="J188" s="69">
        <f t="shared" si="57"/>
        <v>453936.97</v>
      </c>
      <c r="K188" s="54">
        <f t="shared" si="57"/>
        <v>130646.43</v>
      </c>
      <c r="L188" s="55">
        <f t="shared" si="48"/>
        <v>0.6020384217506631</v>
      </c>
      <c r="M188" s="55">
        <f t="shared" si="40"/>
        <v>0.0008800984519931818</v>
      </c>
      <c r="N188" s="16"/>
      <c r="O188" s="19"/>
    </row>
    <row r="189" spans="1:15" s="18" customFormat="1" ht="25.5">
      <c r="A189" s="56">
        <v>184</v>
      </c>
      <c r="B189" s="57" t="s">
        <v>83</v>
      </c>
      <c r="C189" s="57" t="s">
        <v>83</v>
      </c>
      <c r="D189" s="58" t="s">
        <v>175</v>
      </c>
      <c r="E189" s="59">
        <v>135000</v>
      </c>
      <c r="F189" s="59">
        <v>135000</v>
      </c>
      <c r="G189" s="59">
        <v>135000</v>
      </c>
      <c r="H189" s="66"/>
      <c r="I189" s="74">
        <v>87896.41</v>
      </c>
      <c r="J189" s="70">
        <v>87896.41</v>
      </c>
      <c r="K189" s="60"/>
      <c r="L189" s="61">
        <f t="shared" si="48"/>
        <v>0.6510845185185186</v>
      </c>
      <c r="M189" s="61">
        <f t="shared" si="40"/>
        <v>0.0001704146158810507</v>
      </c>
      <c r="N189" s="16"/>
      <c r="O189" s="19"/>
    </row>
    <row r="190" spans="1:15" s="18" customFormat="1" ht="12.75">
      <c r="A190" s="49">
        <v>185</v>
      </c>
      <c r="B190" s="57" t="s">
        <v>83</v>
      </c>
      <c r="C190" s="57" t="s">
        <v>83</v>
      </c>
      <c r="D190" s="58" t="s">
        <v>452</v>
      </c>
      <c r="E190" s="59">
        <v>604000</v>
      </c>
      <c r="F190" s="59">
        <v>619000</v>
      </c>
      <c r="G190" s="59">
        <v>619000</v>
      </c>
      <c r="H190" s="66">
        <v>150000</v>
      </c>
      <c r="I190" s="74">
        <v>366040.56</v>
      </c>
      <c r="J190" s="70">
        <v>366040.56</v>
      </c>
      <c r="K190" s="60">
        <v>130646.43</v>
      </c>
      <c r="L190" s="61">
        <f t="shared" si="48"/>
        <v>0.5913417770597739</v>
      </c>
      <c r="M190" s="61">
        <f t="shared" si="40"/>
        <v>0.0007096838361121312</v>
      </c>
      <c r="N190" s="16"/>
      <c r="O190" s="19"/>
    </row>
    <row r="191" spans="1:15" s="18" customFormat="1" ht="19.5" customHeight="1">
      <c r="A191" s="86">
        <v>186</v>
      </c>
      <c r="B191" s="43" t="s">
        <v>176</v>
      </c>
      <c r="C191" s="44" t="s">
        <v>83</v>
      </c>
      <c r="D191" s="45" t="s">
        <v>177</v>
      </c>
      <c r="E191" s="46">
        <f aca="true" t="shared" si="58" ref="E191:K192">E192</f>
        <v>7156768</v>
      </c>
      <c r="F191" s="46">
        <f t="shared" si="58"/>
        <v>6614768</v>
      </c>
      <c r="G191" s="46">
        <f t="shared" si="58"/>
        <v>6614768</v>
      </c>
      <c r="H191" s="64">
        <f t="shared" si="58"/>
        <v>0</v>
      </c>
      <c r="I191" s="72">
        <f t="shared" si="58"/>
        <v>5155550.67</v>
      </c>
      <c r="J191" s="68">
        <f t="shared" si="58"/>
        <v>5155550.67</v>
      </c>
      <c r="K191" s="47">
        <f t="shared" si="58"/>
        <v>0</v>
      </c>
      <c r="L191" s="48">
        <f t="shared" si="48"/>
        <v>0.7794000741976136</v>
      </c>
      <c r="M191" s="48">
        <f t="shared" si="40"/>
        <v>0.009995643588666971</v>
      </c>
      <c r="N191" s="16"/>
      <c r="O191" s="19"/>
    </row>
    <row r="192" spans="1:15" s="18" customFormat="1" ht="38.25">
      <c r="A192" s="49">
        <v>187</v>
      </c>
      <c r="B192" s="50" t="s">
        <v>83</v>
      </c>
      <c r="C192" s="51" t="s">
        <v>178</v>
      </c>
      <c r="D192" s="52" t="s">
        <v>179</v>
      </c>
      <c r="E192" s="53">
        <f t="shared" si="58"/>
        <v>7156768</v>
      </c>
      <c r="F192" s="53">
        <f t="shared" si="58"/>
        <v>6614768</v>
      </c>
      <c r="G192" s="53">
        <f t="shared" si="58"/>
        <v>6614768</v>
      </c>
      <c r="H192" s="65">
        <f t="shared" si="58"/>
        <v>0</v>
      </c>
      <c r="I192" s="73">
        <f t="shared" si="58"/>
        <v>5155550.67</v>
      </c>
      <c r="J192" s="69">
        <f t="shared" si="58"/>
        <v>5155550.67</v>
      </c>
      <c r="K192" s="54">
        <f t="shared" si="58"/>
        <v>0</v>
      </c>
      <c r="L192" s="55">
        <f t="shared" si="48"/>
        <v>0.7794000741976136</v>
      </c>
      <c r="M192" s="55">
        <f t="shared" si="40"/>
        <v>0.009995643588666971</v>
      </c>
      <c r="N192" s="16"/>
      <c r="O192" s="19"/>
    </row>
    <row r="193" spans="1:15" s="18" customFormat="1" ht="12.75">
      <c r="A193" s="56">
        <v>188</v>
      </c>
      <c r="B193" s="57" t="s">
        <v>83</v>
      </c>
      <c r="C193" s="57" t="s">
        <v>83</v>
      </c>
      <c r="D193" s="58" t="s">
        <v>452</v>
      </c>
      <c r="E193" s="59">
        <v>7156768</v>
      </c>
      <c r="F193" s="59">
        <v>6614768</v>
      </c>
      <c r="G193" s="59">
        <v>6614768</v>
      </c>
      <c r="H193" s="66"/>
      <c r="I193" s="74">
        <v>5155550.67</v>
      </c>
      <c r="J193" s="70">
        <v>5155550.67</v>
      </c>
      <c r="K193" s="60"/>
      <c r="L193" s="61">
        <f t="shared" si="48"/>
        <v>0.7794000741976136</v>
      </c>
      <c r="M193" s="61">
        <f t="shared" si="40"/>
        <v>0.009995643588666971</v>
      </c>
      <c r="N193" s="16"/>
      <c r="O193" s="19"/>
    </row>
    <row r="194" spans="1:15" s="18" customFormat="1" ht="19.5" customHeight="1">
      <c r="A194" s="37">
        <v>189</v>
      </c>
      <c r="B194" s="43" t="s">
        <v>180</v>
      </c>
      <c r="C194" s="44" t="s">
        <v>83</v>
      </c>
      <c r="D194" s="45" t="s">
        <v>181</v>
      </c>
      <c r="E194" s="46">
        <f aca="true" t="shared" si="59" ref="E194:K194">E195+E199</f>
        <v>9394291</v>
      </c>
      <c r="F194" s="46">
        <f t="shared" si="59"/>
        <v>8594318</v>
      </c>
      <c r="G194" s="46">
        <f t="shared" si="59"/>
        <v>8594318</v>
      </c>
      <c r="H194" s="64">
        <f t="shared" si="59"/>
        <v>0</v>
      </c>
      <c r="I194" s="72">
        <f t="shared" si="59"/>
        <v>7984291</v>
      </c>
      <c r="J194" s="68">
        <f t="shared" si="59"/>
        <v>7984291</v>
      </c>
      <c r="K194" s="47">
        <f t="shared" si="59"/>
        <v>0</v>
      </c>
      <c r="L194" s="48">
        <f t="shared" si="48"/>
        <v>0.9290197314085888</v>
      </c>
      <c r="M194" s="48">
        <f t="shared" si="40"/>
        <v>0.015480039330929785</v>
      </c>
      <c r="N194" s="16"/>
      <c r="O194" s="19"/>
    </row>
    <row r="195" spans="1:15" s="18" customFormat="1" ht="12.75">
      <c r="A195" s="56">
        <v>190</v>
      </c>
      <c r="B195" s="50" t="s">
        <v>83</v>
      </c>
      <c r="C195" s="51" t="s">
        <v>182</v>
      </c>
      <c r="D195" s="52" t="s">
        <v>729</v>
      </c>
      <c r="E195" s="53">
        <f aca="true" t="shared" si="60" ref="E195:K195">SUM(E196:E198)</f>
        <v>1410000</v>
      </c>
      <c r="F195" s="53">
        <f t="shared" si="60"/>
        <v>610027</v>
      </c>
      <c r="G195" s="53">
        <f t="shared" si="60"/>
        <v>610027</v>
      </c>
      <c r="H195" s="65">
        <f t="shared" si="60"/>
        <v>0</v>
      </c>
      <c r="I195" s="73">
        <f t="shared" si="60"/>
        <v>0</v>
      </c>
      <c r="J195" s="69">
        <f t="shared" si="60"/>
        <v>0</v>
      </c>
      <c r="K195" s="54">
        <f t="shared" si="60"/>
        <v>0</v>
      </c>
      <c r="L195" s="55">
        <f t="shared" si="48"/>
        <v>0</v>
      </c>
      <c r="M195" s="55">
        <f t="shared" si="40"/>
        <v>0</v>
      </c>
      <c r="N195" s="16"/>
      <c r="O195" s="19"/>
    </row>
    <row r="196" spans="1:15" s="18" customFormat="1" ht="38.25">
      <c r="A196" s="49">
        <v>191</v>
      </c>
      <c r="B196" s="57" t="s">
        <v>83</v>
      </c>
      <c r="C196" s="57" t="s">
        <v>83</v>
      </c>
      <c r="D196" s="58" t="s">
        <v>510</v>
      </c>
      <c r="E196" s="59">
        <v>680000</v>
      </c>
      <c r="F196" s="59">
        <v>473077</v>
      </c>
      <c r="G196" s="59">
        <v>473077</v>
      </c>
      <c r="H196" s="66"/>
      <c r="I196" s="74"/>
      <c r="J196" s="70"/>
      <c r="K196" s="60"/>
      <c r="L196" s="61">
        <f t="shared" si="48"/>
        <v>0</v>
      </c>
      <c r="M196" s="61">
        <f t="shared" si="40"/>
        <v>0</v>
      </c>
      <c r="N196" s="16"/>
      <c r="O196" s="19"/>
    </row>
    <row r="197" spans="1:15" s="18" customFormat="1" ht="25.5">
      <c r="A197" s="56">
        <v>192</v>
      </c>
      <c r="B197" s="57" t="s">
        <v>83</v>
      </c>
      <c r="C197" s="57" t="s">
        <v>83</v>
      </c>
      <c r="D197" s="58" t="s">
        <v>471</v>
      </c>
      <c r="E197" s="59">
        <v>30000</v>
      </c>
      <c r="F197" s="59">
        <v>30000</v>
      </c>
      <c r="G197" s="59">
        <v>30000</v>
      </c>
      <c r="H197" s="66"/>
      <c r="I197" s="74"/>
      <c r="J197" s="70"/>
      <c r="K197" s="60"/>
      <c r="L197" s="61">
        <f t="shared" si="48"/>
        <v>0</v>
      </c>
      <c r="M197" s="61">
        <f t="shared" si="40"/>
        <v>0</v>
      </c>
      <c r="N197" s="16"/>
      <c r="O197" s="19"/>
    </row>
    <row r="198" spans="1:15" s="18" customFormat="1" ht="12.75">
      <c r="A198" s="49">
        <v>193</v>
      </c>
      <c r="B198" s="57" t="s">
        <v>83</v>
      </c>
      <c r="C198" s="57" t="s">
        <v>83</v>
      </c>
      <c r="D198" s="58" t="s">
        <v>730</v>
      </c>
      <c r="E198" s="59">
        <v>700000</v>
      </c>
      <c r="F198" s="59">
        <v>106950</v>
      </c>
      <c r="G198" s="59">
        <v>106950</v>
      </c>
      <c r="H198" s="66"/>
      <c r="I198" s="74"/>
      <c r="J198" s="70"/>
      <c r="K198" s="60"/>
      <c r="L198" s="61">
        <f t="shared" si="48"/>
        <v>0</v>
      </c>
      <c r="M198" s="61">
        <f aca="true" t="shared" si="61" ref="M198:M261">I198/$I$6</f>
        <v>0</v>
      </c>
      <c r="N198" s="16"/>
      <c r="O198" s="19"/>
    </row>
    <row r="199" spans="1:15" s="18" customFormat="1" ht="25.5">
      <c r="A199" s="56">
        <v>194</v>
      </c>
      <c r="B199" s="50" t="s">
        <v>83</v>
      </c>
      <c r="C199" s="51" t="s">
        <v>183</v>
      </c>
      <c r="D199" s="52" t="s">
        <v>731</v>
      </c>
      <c r="E199" s="53">
        <f aca="true" t="shared" si="62" ref="E199:K199">E200</f>
        <v>7984291</v>
      </c>
      <c r="F199" s="53">
        <f t="shared" si="62"/>
        <v>7984291</v>
      </c>
      <c r="G199" s="53">
        <f t="shared" si="62"/>
        <v>7984291</v>
      </c>
      <c r="H199" s="65">
        <f t="shared" si="62"/>
        <v>0</v>
      </c>
      <c r="I199" s="73">
        <f t="shared" si="62"/>
        <v>7984291</v>
      </c>
      <c r="J199" s="69">
        <f t="shared" si="62"/>
        <v>7984291</v>
      </c>
      <c r="K199" s="54">
        <f t="shared" si="62"/>
        <v>0</v>
      </c>
      <c r="L199" s="55">
        <f t="shared" si="48"/>
        <v>1</v>
      </c>
      <c r="M199" s="55">
        <f t="shared" si="61"/>
        <v>0.015480039330929785</v>
      </c>
      <c r="N199" s="16"/>
      <c r="O199" s="19"/>
    </row>
    <row r="200" spans="1:15" s="18" customFormat="1" ht="12.75">
      <c r="A200" s="49">
        <v>195</v>
      </c>
      <c r="B200" s="57" t="s">
        <v>83</v>
      </c>
      <c r="C200" s="57" t="s">
        <v>83</v>
      </c>
      <c r="D200" s="58" t="s">
        <v>732</v>
      </c>
      <c r="E200" s="59">
        <v>7984291</v>
      </c>
      <c r="F200" s="59">
        <v>7984291</v>
      </c>
      <c r="G200" s="59">
        <v>7984291</v>
      </c>
      <c r="H200" s="66"/>
      <c r="I200" s="74">
        <v>7984291</v>
      </c>
      <c r="J200" s="70">
        <v>7984291</v>
      </c>
      <c r="K200" s="60"/>
      <c r="L200" s="61">
        <f t="shared" si="48"/>
        <v>1</v>
      </c>
      <c r="M200" s="61">
        <f t="shared" si="61"/>
        <v>0.015480039330929785</v>
      </c>
      <c r="N200" s="16"/>
      <c r="O200" s="19"/>
    </row>
    <row r="201" spans="1:15" s="18" customFormat="1" ht="19.5" customHeight="1">
      <c r="A201" s="86">
        <v>196</v>
      </c>
      <c r="B201" s="43" t="s">
        <v>184</v>
      </c>
      <c r="C201" s="44" t="s">
        <v>83</v>
      </c>
      <c r="D201" s="45" t="s">
        <v>185</v>
      </c>
      <c r="E201" s="46">
        <f aca="true" t="shared" si="63" ref="E201:K201">E202+E235+E240+E277+E279+E310+E312+E323+E335+E349+E351+E354+E359+E363+E365</f>
        <v>175186683</v>
      </c>
      <c r="F201" s="46">
        <f t="shared" si="63"/>
        <v>179322900</v>
      </c>
      <c r="G201" s="46">
        <f t="shared" si="63"/>
        <v>173999774</v>
      </c>
      <c r="H201" s="64">
        <f t="shared" si="63"/>
        <v>127076554</v>
      </c>
      <c r="I201" s="72">
        <f t="shared" si="63"/>
        <v>175920394.82000002</v>
      </c>
      <c r="J201" s="68">
        <f t="shared" si="63"/>
        <v>171001718.63</v>
      </c>
      <c r="K201" s="47">
        <f t="shared" si="63"/>
        <v>125433187.30000001</v>
      </c>
      <c r="L201" s="48">
        <f t="shared" si="48"/>
        <v>0.981025818899873</v>
      </c>
      <c r="M201" s="48">
        <f t="shared" si="61"/>
        <v>0.34107657535607067</v>
      </c>
      <c r="N201" s="16"/>
      <c r="O201" s="19"/>
    </row>
    <row r="202" spans="1:15" s="18" customFormat="1" ht="12.75">
      <c r="A202" s="49">
        <v>197</v>
      </c>
      <c r="B202" s="50" t="s">
        <v>83</v>
      </c>
      <c r="C202" s="51" t="s">
        <v>186</v>
      </c>
      <c r="D202" s="52" t="s">
        <v>46</v>
      </c>
      <c r="E202" s="53">
        <f aca="true" t="shared" si="64" ref="E202:K202">SUM(E203:E234)</f>
        <v>39893000</v>
      </c>
      <c r="F202" s="53">
        <f t="shared" si="64"/>
        <v>41519429</v>
      </c>
      <c r="G202" s="53">
        <f t="shared" si="64"/>
        <v>40901176</v>
      </c>
      <c r="H202" s="65">
        <f t="shared" si="64"/>
        <v>31281335</v>
      </c>
      <c r="I202" s="73">
        <f t="shared" si="64"/>
        <v>40774235.279999994</v>
      </c>
      <c r="J202" s="69">
        <f t="shared" si="64"/>
        <v>40330892.95999999</v>
      </c>
      <c r="K202" s="54">
        <f t="shared" si="64"/>
        <v>31057849.020000007</v>
      </c>
      <c r="L202" s="55">
        <f t="shared" si="48"/>
        <v>0.9820519275445718</v>
      </c>
      <c r="M202" s="55">
        <f t="shared" si="61"/>
        <v>0.07905357730861573</v>
      </c>
      <c r="N202" s="16"/>
      <c r="O202" s="19"/>
    </row>
    <row r="203" spans="1:15" s="18" customFormat="1" ht="25.5">
      <c r="A203" s="56">
        <v>198</v>
      </c>
      <c r="B203" s="57" t="s">
        <v>83</v>
      </c>
      <c r="C203" s="57" t="s">
        <v>83</v>
      </c>
      <c r="D203" s="58" t="s">
        <v>187</v>
      </c>
      <c r="E203" s="59">
        <v>1400000</v>
      </c>
      <c r="F203" s="59">
        <v>1819074</v>
      </c>
      <c r="G203" s="59">
        <v>1819074</v>
      </c>
      <c r="H203" s="66"/>
      <c r="I203" s="74">
        <v>1817779</v>
      </c>
      <c r="J203" s="70">
        <v>1817779</v>
      </c>
      <c r="K203" s="60"/>
      <c r="L203" s="61">
        <f t="shared" si="48"/>
        <v>0.9992880993296589</v>
      </c>
      <c r="M203" s="61">
        <f t="shared" si="61"/>
        <v>0.0035243317678348915</v>
      </c>
      <c r="N203" s="16"/>
      <c r="O203" s="19"/>
    </row>
    <row r="204" spans="1:15" s="18" customFormat="1" ht="63.75">
      <c r="A204" s="49">
        <v>199</v>
      </c>
      <c r="B204" s="57" t="s">
        <v>83</v>
      </c>
      <c r="C204" s="57" t="s">
        <v>83</v>
      </c>
      <c r="D204" s="58" t="s">
        <v>469</v>
      </c>
      <c r="E204" s="59"/>
      <c r="F204" s="59">
        <v>150000</v>
      </c>
      <c r="G204" s="59"/>
      <c r="H204" s="66"/>
      <c r="I204" s="74"/>
      <c r="J204" s="70"/>
      <c r="K204" s="60"/>
      <c r="L204" s="61">
        <f t="shared" si="48"/>
        <v>0</v>
      </c>
      <c r="M204" s="61">
        <f t="shared" si="61"/>
        <v>0</v>
      </c>
      <c r="N204" s="16"/>
      <c r="O204" s="19"/>
    </row>
    <row r="205" spans="1:15" s="18" customFormat="1" ht="12.75">
      <c r="A205" s="56">
        <v>200</v>
      </c>
      <c r="B205" s="57" t="s">
        <v>83</v>
      </c>
      <c r="C205" s="57" t="s">
        <v>83</v>
      </c>
      <c r="D205" s="58" t="s">
        <v>511</v>
      </c>
      <c r="E205" s="59">
        <v>300000</v>
      </c>
      <c r="F205" s="59">
        <v>186000</v>
      </c>
      <c r="G205" s="59"/>
      <c r="H205" s="66"/>
      <c r="I205" s="74">
        <v>172142</v>
      </c>
      <c r="J205" s="70"/>
      <c r="K205" s="60"/>
      <c r="L205" s="61">
        <f t="shared" si="48"/>
        <v>0.925494623655914</v>
      </c>
      <c r="M205" s="61">
        <f t="shared" si="61"/>
        <v>0.0003337509780774417</v>
      </c>
      <c r="N205" s="16"/>
      <c r="O205" s="19"/>
    </row>
    <row r="206" spans="1:15" s="18" customFormat="1" ht="12.75">
      <c r="A206" s="49">
        <v>201</v>
      </c>
      <c r="B206" s="57" t="s">
        <v>83</v>
      </c>
      <c r="C206" s="57" t="s">
        <v>83</v>
      </c>
      <c r="D206" s="58" t="s">
        <v>512</v>
      </c>
      <c r="E206" s="59"/>
      <c r="F206" s="59">
        <v>60000</v>
      </c>
      <c r="G206" s="59"/>
      <c r="H206" s="66"/>
      <c r="I206" s="74">
        <v>60000</v>
      </c>
      <c r="J206" s="70"/>
      <c r="K206" s="60"/>
      <c r="L206" s="61">
        <f t="shared" si="48"/>
        <v>1</v>
      </c>
      <c r="M206" s="61">
        <f t="shared" si="61"/>
        <v>0.0001163287209666816</v>
      </c>
      <c r="N206" s="16"/>
      <c r="O206" s="19"/>
    </row>
    <row r="207" spans="1:15" s="18" customFormat="1" ht="12.75">
      <c r="A207" s="56">
        <v>202</v>
      </c>
      <c r="B207" s="57" t="s">
        <v>83</v>
      </c>
      <c r="C207" s="57" t="s">
        <v>83</v>
      </c>
      <c r="D207" s="58" t="s">
        <v>513</v>
      </c>
      <c r="E207" s="59"/>
      <c r="F207" s="59">
        <v>12800</v>
      </c>
      <c r="G207" s="59"/>
      <c r="H207" s="66"/>
      <c r="I207" s="74">
        <v>12684.58</v>
      </c>
      <c r="J207" s="70"/>
      <c r="K207" s="60"/>
      <c r="L207" s="61">
        <f t="shared" si="48"/>
        <v>0.9909828125</v>
      </c>
      <c r="M207" s="61">
        <f t="shared" si="61"/>
        <v>2.4593016123325832E-05</v>
      </c>
      <c r="N207" s="16"/>
      <c r="O207" s="19"/>
    </row>
    <row r="208" spans="1:15" s="18" customFormat="1" ht="12.75">
      <c r="A208" s="49">
        <v>203</v>
      </c>
      <c r="B208" s="57" t="s">
        <v>83</v>
      </c>
      <c r="C208" s="57" t="s">
        <v>83</v>
      </c>
      <c r="D208" s="58" t="s">
        <v>514</v>
      </c>
      <c r="E208" s="59">
        <v>100000</v>
      </c>
      <c r="F208" s="59">
        <v>85000</v>
      </c>
      <c r="G208" s="59"/>
      <c r="H208" s="66"/>
      <c r="I208" s="74">
        <v>76942.74</v>
      </c>
      <c r="J208" s="70"/>
      <c r="K208" s="60"/>
      <c r="L208" s="61">
        <f t="shared" si="48"/>
        <v>0.905208705882353</v>
      </c>
      <c r="M208" s="61">
        <f t="shared" si="61"/>
        <v>0.00014917750886453217</v>
      </c>
      <c r="N208" s="16"/>
      <c r="O208" s="19"/>
    </row>
    <row r="209" spans="1:15" s="18" customFormat="1" ht="25.5">
      <c r="A209" s="56">
        <v>204</v>
      </c>
      <c r="B209" s="57" t="s">
        <v>83</v>
      </c>
      <c r="C209" s="57" t="s">
        <v>83</v>
      </c>
      <c r="D209" s="58" t="s">
        <v>515</v>
      </c>
      <c r="E209" s="59">
        <v>222000</v>
      </c>
      <c r="F209" s="59">
        <v>193000</v>
      </c>
      <c r="G209" s="59">
        <v>193000</v>
      </c>
      <c r="H209" s="66"/>
      <c r="I209" s="74">
        <v>192840.15</v>
      </c>
      <c r="J209" s="70">
        <v>192840.15</v>
      </c>
      <c r="K209" s="60"/>
      <c r="L209" s="61">
        <f t="shared" si="48"/>
        <v>0.999171761658031</v>
      </c>
      <c r="M209" s="61">
        <f t="shared" si="61"/>
        <v>0.00037388080000871703</v>
      </c>
      <c r="N209" s="16"/>
      <c r="O209" s="19"/>
    </row>
    <row r="210" spans="1:15" s="18" customFormat="1" ht="38.25">
      <c r="A210" s="49">
        <v>205</v>
      </c>
      <c r="B210" s="57" t="s">
        <v>83</v>
      </c>
      <c r="C210" s="57" t="s">
        <v>83</v>
      </c>
      <c r="D210" s="58" t="s">
        <v>516</v>
      </c>
      <c r="E210" s="59"/>
      <c r="F210" s="59">
        <v>3800</v>
      </c>
      <c r="G210" s="59">
        <v>3800</v>
      </c>
      <c r="H210" s="66"/>
      <c r="I210" s="74">
        <v>3800</v>
      </c>
      <c r="J210" s="70">
        <v>3800</v>
      </c>
      <c r="K210" s="60"/>
      <c r="L210" s="61">
        <f t="shared" si="48"/>
        <v>1</v>
      </c>
      <c r="M210" s="61">
        <f t="shared" si="61"/>
        <v>7.3674856612231675E-06</v>
      </c>
      <c r="N210" s="16"/>
      <c r="O210" s="19"/>
    </row>
    <row r="211" spans="1:15" s="18" customFormat="1" ht="25.5">
      <c r="A211" s="56">
        <v>206</v>
      </c>
      <c r="B211" s="57" t="s">
        <v>83</v>
      </c>
      <c r="C211" s="57" t="s">
        <v>83</v>
      </c>
      <c r="D211" s="58" t="s">
        <v>517</v>
      </c>
      <c r="E211" s="59">
        <v>70000</v>
      </c>
      <c r="F211" s="59">
        <v>70000</v>
      </c>
      <c r="G211" s="59">
        <v>70000</v>
      </c>
      <c r="H211" s="66"/>
      <c r="I211" s="74">
        <v>70000</v>
      </c>
      <c r="J211" s="70">
        <v>70000</v>
      </c>
      <c r="K211" s="60"/>
      <c r="L211" s="61">
        <f t="shared" si="48"/>
        <v>1</v>
      </c>
      <c r="M211" s="61">
        <f t="shared" si="61"/>
        <v>0.00013571684112779518</v>
      </c>
      <c r="N211" s="16"/>
      <c r="O211" s="19"/>
    </row>
    <row r="212" spans="1:15" s="18" customFormat="1" ht="25.5">
      <c r="A212" s="49">
        <v>207</v>
      </c>
      <c r="B212" s="57" t="s">
        <v>83</v>
      </c>
      <c r="C212" s="57" t="s">
        <v>83</v>
      </c>
      <c r="D212" s="58" t="s">
        <v>518</v>
      </c>
      <c r="E212" s="59">
        <v>120000</v>
      </c>
      <c r="F212" s="59">
        <v>120000</v>
      </c>
      <c r="G212" s="59"/>
      <c r="H212" s="66"/>
      <c r="I212" s="74">
        <v>117120</v>
      </c>
      <c r="J212" s="70"/>
      <c r="K212" s="60"/>
      <c r="L212" s="61">
        <f t="shared" si="48"/>
        <v>0.976</v>
      </c>
      <c r="M212" s="61">
        <f t="shared" si="61"/>
        <v>0.00022707366332696248</v>
      </c>
      <c r="N212" s="16"/>
      <c r="O212" s="19"/>
    </row>
    <row r="213" spans="1:15" s="18" customFormat="1" ht="12.75">
      <c r="A213" s="56">
        <v>208</v>
      </c>
      <c r="B213" s="57" t="s">
        <v>83</v>
      </c>
      <c r="C213" s="57" t="s">
        <v>83</v>
      </c>
      <c r="D213" s="58" t="s">
        <v>47</v>
      </c>
      <c r="E213" s="59">
        <v>2250000</v>
      </c>
      <c r="F213" s="59">
        <v>2382490</v>
      </c>
      <c r="G213" s="59">
        <v>2382490</v>
      </c>
      <c r="H213" s="66">
        <v>1987400</v>
      </c>
      <c r="I213" s="74">
        <v>2359500.32</v>
      </c>
      <c r="J213" s="70">
        <v>2359500.32</v>
      </c>
      <c r="K213" s="60">
        <v>1975063.55</v>
      </c>
      <c r="L213" s="61">
        <f t="shared" si="48"/>
        <v>0.9903505660044742</v>
      </c>
      <c r="M213" s="61">
        <f t="shared" si="61"/>
        <v>0.004574627572434598</v>
      </c>
      <c r="N213" s="16"/>
      <c r="O213" s="19"/>
    </row>
    <row r="214" spans="1:15" s="18" customFormat="1" ht="12.75">
      <c r="A214" s="49">
        <v>209</v>
      </c>
      <c r="B214" s="57" t="s">
        <v>83</v>
      </c>
      <c r="C214" s="57" t="s">
        <v>83</v>
      </c>
      <c r="D214" s="58" t="s">
        <v>53</v>
      </c>
      <c r="E214" s="59">
        <v>1017900</v>
      </c>
      <c r="F214" s="59">
        <v>1111900</v>
      </c>
      <c r="G214" s="59">
        <v>1111900</v>
      </c>
      <c r="H214" s="66">
        <v>902300</v>
      </c>
      <c r="I214" s="74">
        <v>1079087.13</v>
      </c>
      <c r="J214" s="70">
        <v>1079087.13</v>
      </c>
      <c r="K214" s="60">
        <v>889197.17</v>
      </c>
      <c r="L214" s="61">
        <f t="shared" si="48"/>
        <v>0.9704893695476211</v>
      </c>
      <c r="M214" s="61">
        <f t="shared" si="61"/>
        <v>0.002092147094075121</v>
      </c>
      <c r="N214" s="16"/>
      <c r="O214" s="19"/>
    </row>
    <row r="215" spans="1:15" s="18" customFormat="1" ht="12.75">
      <c r="A215" s="56">
        <v>210</v>
      </c>
      <c r="B215" s="57" t="s">
        <v>83</v>
      </c>
      <c r="C215" s="57" t="s">
        <v>83</v>
      </c>
      <c r="D215" s="58" t="s">
        <v>54</v>
      </c>
      <c r="E215" s="59">
        <v>2325000</v>
      </c>
      <c r="F215" s="59">
        <v>2429748</v>
      </c>
      <c r="G215" s="59">
        <v>2429748</v>
      </c>
      <c r="H215" s="66">
        <v>1932248</v>
      </c>
      <c r="I215" s="74">
        <v>2387312.9</v>
      </c>
      <c r="J215" s="70">
        <v>2387312.9</v>
      </c>
      <c r="K215" s="60">
        <v>1910136.83</v>
      </c>
      <c r="L215" s="61">
        <f t="shared" si="48"/>
        <v>0.9825351847187445</v>
      </c>
      <c r="M215" s="61">
        <f t="shared" si="61"/>
        <v>0.0046285509367376566</v>
      </c>
      <c r="N215" s="16"/>
      <c r="O215" s="19"/>
    </row>
    <row r="216" spans="1:15" s="18" customFormat="1" ht="12.75">
      <c r="A216" s="49">
        <v>211</v>
      </c>
      <c r="B216" s="57" t="s">
        <v>83</v>
      </c>
      <c r="C216" s="57" t="s">
        <v>83</v>
      </c>
      <c r="D216" s="58" t="s">
        <v>55</v>
      </c>
      <c r="E216" s="59">
        <v>3550000</v>
      </c>
      <c r="F216" s="59">
        <v>3777678</v>
      </c>
      <c r="G216" s="59">
        <v>3777678</v>
      </c>
      <c r="H216" s="66">
        <v>3158778</v>
      </c>
      <c r="I216" s="74">
        <v>3722139.08</v>
      </c>
      <c r="J216" s="70">
        <v>3722139.08</v>
      </c>
      <c r="K216" s="60">
        <v>3135169.66</v>
      </c>
      <c r="L216" s="61">
        <f t="shared" si="48"/>
        <v>0.9852981328742153</v>
      </c>
      <c r="M216" s="61">
        <f t="shared" si="61"/>
        <v>0.007216527973941682</v>
      </c>
      <c r="N216" s="16"/>
      <c r="O216" s="19"/>
    </row>
    <row r="217" spans="1:15" s="18" customFormat="1" ht="12.75">
      <c r="A217" s="56">
        <v>212</v>
      </c>
      <c r="B217" s="57" t="s">
        <v>83</v>
      </c>
      <c r="C217" s="57" t="s">
        <v>83</v>
      </c>
      <c r="D217" s="58" t="s">
        <v>56</v>
      </c>
      <c r="E217" s="59">
        <v>3140000</v>
      </c>
      <c r="F217" s="59">
        <v>3471770</v>
      </c>
      <c r="G217" s="59">
        <v>3471770</v>
      </c>
      <c r="H217" s="66">
        <v>2987770</v>
      </c>
      <c r="I217" s="74">
        <v>3394654.59</v>
      </c>
      <c r="J217" s="70">
        <v>3394654.59</v>
      </c>
      <c r="K217" s="60">
        <v>2932371.81</v>
      </c>
      <c r="L217" s="61">
        <f t="shared" si="48"/>
        <v>0.97778786901206</v>
      </c>
      <c r="M217" s="61">
        <f t="shared" si="61"/>
        <v>0.006581597109639581</v>
      </c>
      <c r="N217" s="16"/>
      <c r="O217" s="19"/>
    </row>
    <row r="218" spans="1:15" s="18" customFormat="1" ht="12.75">
      <c r="A218" s="49">
        <v>213</v>
      </c>
      <c r="B218" s="57" t="s">
        <v>83</v>
      </c>
      <c r="C218" s="57" t="s">
        <v>83</v>
      </c>
      <c r="D218" s="58" t="s">
        <v>57</v>
      </c>
      <c r="E218" s="59">
        <v>1710000</v>
      </c>
      <c r="F218" s="59">
        <v>1858800</v>
      </c>
      <c r="G218" s="59">
        <v>1858800</v>
      </c>
      <c r="H218" s="66">
        <v>1439920</v>
      </c>
      <c r="I218" s="74">
        <v>1828121.94</v>
      </c>
      <c r="J218" s="70">
        <v>1828121.94</v>
      </c>
      <c r="K218" s="60">
        <v>1439866.89</v>
      </c>
      <c r="L218" s="61">
        <f t="shared" si="48"/>
        <v>0.9834957714654615</v>
      </c>
      <c r="M218" s="61">
        <f t="shared" si="61"/>
        <v>0.00354438478418881</v>
      </c>
      <c r="N218" s="16"/>
      <c r="O218" s="19"/>
    </row>
    <row r="219" spans="1:15" s="18" customFormat="1" ht="12.75">
      <c r="A219" s="56">
        <v>214</v>
      </c>
      <c r="B219" s="57" t="s">
        <v>83</v>
      </c>
      <c r="C219" s="57" t="s">
        <v>83</v>
      </c>
      <c r="D219" s="58" t="s">
        <v>48</v>
      </c>
      <c r="E219" s="59">
        <v>2557400</v>
      </c>
      <c r="F219" s="59">
        <v>2969417</v>
      </c>
      <c r="G219" s="59">
        <v>2969417</v>
      </c>
      <c r="H219" s="66">
        <v>2321377</v>
      </c>
      <c r="I219" s="74">
        <v>2965828.48</v>
      </c>
      <c r="J219" s="70">
        <v>2965828.48</v>
      </c>
      <c r="K219" s="60">
        <v>2319809.02</v>
      </c>
      <c r="L219" s="61">
        <f t="shared" si="48"/>
        <v>0.9987915068850215</v>
      </c>
      <c r="M219" s="61">
        <f t="shared" si="61"/>
        <v>0.00575018389474929</v>
      </c>
      <c r="N219" s="16"/>
      <c r="O219" s="19"/>
    </row>
    <row r="220" spans="1:15" s="18" customFormat="1" ht="12.75">
      <c r="A220" s="49">
        <v>215</v>
      </c>
      <c r="B220" s="57" t="s">
        <v>83</v>
      </c>
      <c r="C220" s="57" t="s">
        <v>83</v>
      </c>
      <c r="D220" s="58" t="s">
        <v>58</v>
      </c>
      <c r="E220" s="59">
        <v>1879700</v>
      </c>
      <c r="F220" s="59">
        <v>2020014</v>
      </c>
      <c r="G220" s="59">
        <v>2020014</v>
      </c>
      <c r="H220" s="66">
        <v>1657214</v>
      </c>
      <c r="I220" s="74">
        <v>1950566.48</v>
      </c>
      <c r="J220" s="70">
        <v>1950566.48</v>
      </c>
      <c r="K220" s="60">
        <v>1631331.91</v>
      </c>
      <c r="L220" s="61">
        <f t="shared" si="48"/>
        <v>0.9656202778792622</v>
      </c>
      <c r="M220" s="61">
        <f t="shared" si="61"/>
        <v>0.0037817817296480383</v>
      </c>
      <c r="N220" s="16"/>
      <c r="O220" s="19"/>
    </row>
    <row r="221" spans="1:15" s="18" customFormat="1" ht="12.75">
      <c r="A221" s="56">
        <v>216</v>
      </c>
      <c r="B221" s="57" t="s">
        <v>83</v>
      </c>
      <c r="C221" s="57" t="s">
        <v>83</v>
      </c>
      <c r="D221" s="58" t="s">
        <v>59</v>
      </c>
      <c r="E221" s="59">
        <v>2397500</v>
      </c>
      <c r="F221" s="59">
        <v>2402100</v>
      </c>
      <c r="G221" s="59">
        <v>2402100</v>
      </c>
      <c r="H221" s="66">
        <v>2093500</v>
      </c>
      <c r="I221" s="74">
        <v>2342243</v>
      </c>
      <c r="J221" s="70">
        <v>2342243</v>
      </c>
      <c r="K221" s="60">
        <v>2058548.68</v>
      </c>
      <c r="L221" s="61">
        <f t="shared" si="48"/>
        <v>0.9750813871196037</v>
      </c>
      <c r="M221" s="61">
        <f t="shared" si="61"/>
        <v>0.0045411688730527195</v>
      </c>
      <c r="N221" s="16"/>
      <c r="O221" s="19"/>
    </row>
    <row r="222" spans="1:15" s="18" customFormat="1" ht="12.75">
      <c r="A222" s="49">
        <v>217</v>
      </c>
      <c r="B222" s="57" t="s">
        <v>83</v>
      </c>
      <c r="C222" s="57" t="s">
        <v>83</v>
      </c>
      <c r="D222" s="58" t="s">
        <v>60</v>
      </c>
      <c r="E222" s="59">
        <v>2148700</v>
      </c>
      <c r="F222" s="59">
        <v>2185930</v>
      </c>
      <c r="G222" s="59">
        <v>2185930</v>
      </c>
      <c r="H222" s="66">
        <v>1761800</v>
      </c>
      <c r="I222" s="74">
        <v>2142183.14</v>
      </c>
      <c r="J222" s="70">
        <v>2142183.14</v>
      </c>
      <c r="K222" s="60">
        <v>1761731.6</v>
      </c>
      <c r="L222" s="61">
        <f t="shared" si="48"/>
        <v>0.9799870718641495</v>
      </c>
      <c r="M222" s="61">
        <f t="shared" si="61"/>
        <v>0.004153290412543163</v>
      </c>
      <c r="N222" s="16"/>
      <c r="O222" s="19"/>
    </row>
    <row r="223" spans="1:15" s="18" customFormat="1" ht="12.75">
      <c r="A223" s="56">
        <v>218</v>
      </c>
      <c r="B223" s="57" t="s">
        <v>83</v>
      </c>
      <c r="C223" s="57" t="s">
        <v>83</v>
      </c>
      <c r="D223" s="58" t="s">
        <v>61</v>
      </c>
      <c r="E223" s="59">
        <v>726000</v>
      </c>
      <c r="F223" s="59">
        <v>804280</v>
      </c>
      <c r="G223" s="59">
        <v>804280</v>
      </c>
      <c r="H223" s="66">
        <v>674780</v>
      </c>
      <c r="I223" s="74">
        <v>801980</v>
      </c>
      <c r="J223" s="70">
        <v>801980</v>
      </c>
      <c r="K223" s="60">
        <v>674498.25</v>
      </c>
      <c r="L223" s="61">
        <f t="shared" si="48"/>
        <v>0.9971402993982196</v>
      </c>
      <c r="M223" s="61">
        <f t="shared" si="61"/>
        <v>0.0015548884606809883</v>
      </c>
      <c r="N223" s="16"/>
      <c r="O223" s="19"/>
    </row>
    <row r="224" spans="1:15" s="18" customFormat="1" ht="12.75">
      <c r="A224" s="49">
        <v>219</v>
      </c>
      <c r="B224" s="57" t="s">
        <v>83</v>
      </c>
      <c r="C224" s="57" t="s">
        <v>83</v>
      </c>
      <c r="D224" s="58" t="s">
        <v>62</v>
      </c>
      <c r="E224" s="59">
        <v>775000</v>
      </c>
      <c r="F224" s="59">
        <v>896051</v>
      </c>
      <c r="G224" s="59">
        <v>896051</v>
      </c>
      <c r="H224" s="66">
        <v>743651</v>
      </c>
      <c r="I224" s="74">
        <v>883906.46</v>
      </c>
      <c r="J224" s="70">
        <v>883906.46</v>
      </c>
      <c r="K224" s="60">
        <v>742864.05</v>
      </c>
      <c r="L224" s="61">
        <f t="shared" si="48"/>
        <v>0.9864465973476956</v>
      </c>
      <c r="M224" s="61">
        <f t="shared" si="61"/>
        <v>0.001713728465766455</v>
      </c>
      <c r="N224" s="16"/>
      <c r="O224" s="19"/>
    </row>
    <row r="225" spans="1:15" s="18" customFormat="1" ht="12.75">
      <c r="A225" s="56">
        <v>220</v>
      </c>
      <c r="B225" s="57" t="s">
        <v>83</v>
      </c>
      <c r="C225" s="57" t="s">
        <v>83</v>
      </c>
      <c r="D225" s="58" t="s">
        <v>63</v>
      </c>
      <c r="E225" s="59">
        <v>2442500</v>
      </c>
      <c r="F225" s="59">
        <v>2580900</v>
      </c>
      <c r="G225" s="59">
        <v>2580900</v>
      </c>
      <c r="H225" s="66">
        <v>1939860</v>
      </c>
      <c r="I225" s="74">
        <v>2528163.2</v>
      </c>
      <c r="J225" s="70">
        <v>2528163.2</v>
      </c>
      <c r="K225" s="60">
        <v>1928440.89</v>
      </c>
      <c r="L225" s="61">
        <f aca="true" t="shared" si="65" ref="L225:L288">I225/F225</f>
        <v>0.9795665078073541</v>
      </c>
      <c r="M225" s="61">
        <f t="shared" si="61"/>
        <v>0.004901633190850547</v>
      </c>
      <c r="N225" s="16"/>
      <c r="O225" s="19"/>
    </row>
    <row r="226" spans="1:15" s="18" customFormat="1" ht="12.75">
      <c r="A226" s="49">
        <v>221</v>
      </c>
      <c r="B226" s="57" t="s">
        <v>83</v>
      </c>
      <c r="C226" s="57" t="s">
        <v>83</v>
      </c>
      <c r="D226" s="58" t="s">
        <v>49</v>
      </c>
      <c r="E226" s="59">
        <v>5013500</v>
      </c>
      <c r="F226" s="59">
        <v>5287286</v>
      </c>
      <c r="G226" s="59">
        <v>5287286</v>
      </c>
      <c r="H226" s="66">
        <v>4163842</v>
      </c>
      <c r="I226" s="74">
        <v>5269850.45</v>
      </c>
      <c r="J226" s="70">
        <v>5269850.45</v>
      </c>
      <c r="K226" s="60">
        <v>4150260.5</v>
      </c>
      <c r="L226" s="61">
        <f t="shared" si="65"/>
        <v>0.9967023629892539</v>
      </c>
      <c r="M226" s="61">
        <f t="shared" si="61"/>
        <v>0.010217249375569858</v>
      </c>
      <c r="N226" s="16"/>
      <c r="O226" s="19"/>
    </row>
    <row r="227" spans="1:15" s="18" customFormat="1" ht="12.75">
      <c r="A227" s="56">
        <v>222</v>
      </c>
      <c r="B227" s="57" t="s">
        <v>83</v>
      </c>
      <c r="C227" s="57" t="s">
        <v>83</v>
      </c>
      <c r="D227" s="58" t="s">
        <v>50</v>
      </c>
      <c r="E227" s="59">
        <v>810000</v>
      </c>
      <c r="F227" s="59">
        <v>871870</v>
      </c>
      <c r="G227" s="59">
        <v>871870</v>
      </c>
      <c r="H227" s="66">
        <v>713450</v>
      </c>
      <c r="I227" s="74">
        <v>862421.08</v>
      </c>
      <c r="J227" s="70">
        <v>862421.08</v>
      </c>
      <c r="K227" s="60">
        <v>711125.99</v>
      </c>
      <c r="L227" s="61">
        <f t="shared" si="65"/>
        <v>0.9891624668815304</v>
      </c>
      <c r="M227" s="61">
        <f t="shared" si="61"/>
        <v>0.0016720723528517363</v>
      </c>
      <c r="N227" s="16"/>
      <c r="O227" s="19"/>
    </row>
    <row r="228" spans="1:15" s="18" customFormat="1" ht="12.75">
      <c r="A228" s="49">
        <v>223</v>
      </c>
      <c r="B228" s="57" t="s">
        <v>83</v>
      </c>
      <c r="C228" s="57" t="s">
        <v>83</v>
      </c>
      <c r="D228" s="58" t="s">
        <v>51</v>
      </c>
      <c r="E228" s="59">
        <v>1370000</v>
      </c>
      <c r="F228" s="59">
        <v>1406260</v>
      </c>
      <c r="G228" s="59">
        <v>1406260</v>
      </c>
      <c r="H228" s="66">
        <v>1125590</v>
      </c>
      <c r="I228" s="74">
        <v>1400742.55</v>
      </c>
      <c r="J228" s="70">
        <v>1400742.55</v>
      </c>
      <c r="K228" s="60">
        <v>1124511.25</v>
      </c>
      <c r="L228" s="61">
        <f t="shared" si="65"/>
        <v>0.9960765079003883</v>
      </c>
      <c r="M228" s="61">
        <f t="shared" si="61"/>
        <v>0.002715776487418467</v>
      </c>
      <c r="N228" s="16"/>
      <c r="O228" s="19"/>
    </row>
    <row r="229" spans="1:15" s="18" customFormat="1" ht="12.75">
      <c r="A229" s="56">
        <v>224</v>
      </c>
      <c r="B229" s="57" t="s">
        <v>83</v>
      </c>
      <c r="C229" s="57" t="s">
        <v>83</v>
      </c>
      <c r="D229" s="58" t="s">
        <v>52</v>
      </c>
      <c r="E229" s="59">
        <v>972100</v>
      </c>
      <c r="F229" s="59">
        <v>1074340</v>
      </c>
      <c r="G229" s="59">
        <v>1074340</v>
      </c>
      <c r="H229" s="66">
        <v>800340</v>
      </c>
      <c r="I229" s="74">
        <v>1055305.13</v>
      </c>
      <c r="J229" s="70">
        <v>1055305.13</v>
      </c>
      <c r="K229" s="60">
        <v>796616.92</v>
      </c>
      <c r="L229" s="61">
        <f t="shared" si="65"/>
        <v>0.9822822663216485</v>
      </c>
      <c r="M229" s="61">
        <f t="shared" si="61"/>
        <v>0.0020460382667079604</v>
      </c>
      <c r="N229" s="16"/>
      <c r="O229" s="19"/>
    </row>
    <row r="230" spans="1:15" s="18" customFormat="1" ht="76.5">
      <c r="A230" s="49">
        <v>225</v>
      </c>
      <c r="B230" s="57" t="s">
        <v>83</v>
      </c>
      <c r="C230" s="57" t="s">
        <v>83</v>
      </c>
      <c r="D230" s="58" t="s">
        <v>519</v>
      </c>
      <c r="E230" s="59"/>
      <c r="F230" s="59">
        <v>131993</v>
      </c>
      <c r="G230" s="59">
        <v>131993</v>
      </c>
      <c r="H230" s="66"/>
      <c r="I230" s="74">
        <v>131917.68</v>
      </c>
      <c r="J230" s="70">
        <v>131917.68</v>
      </c>
      <c r="K230" s="60"/>
      <c r="L230" s="61">
        <f t="shared" si="65"/>
        <v>0.9994293636783769</v>
      </c>
      <c r="M230" s="61">
        <f t="shared" si="61"/>
        <v>0.0002557635831215332</v>
      </c>
      <c r="N230" s="16"/>
      <c r="O230" s="19"/>
    </row>
    <row r="231" spans="1:15" s="18" customFormat="1" ht="25.5">
      <c r="A231" s="56">
        <v>226</v>
      </c>
      <c r="B231" s="57" t="s">
        <v>83</v>
      </c>
      <c r="C231" s="57" t="s">
        <v>83</v>
      </c>
      <c r="D231" s="58" t="s">
        <v>520</v>
      </c>
      <c r="E231" s="59">
        <v>1500000</v>
      </c>
      <c r="F231" s="59">
        <v>4453</v>
      </c>
      <c r="G231" s="59"/>
      <c r="H231" s="66"/>
      <c r="I231" s="74">
        <v>4453</v>
      </c>
      <c r="J231" s="70"/>
      <c r="K231" s="60"/>
      <c r="L231" s="61">
        <f t="shared" si="65"/>
        <v>1</v>
      </c>
      <c r="M231" s="61">
        <f t="shared" si="61"/>
        <v>8.633529907743885E-06</v>
      </c>
      <c r="N231" s="16"/>
      <c r="O231" s="19"/>
    </row>
    <row r="232" spans="1:15" s="18" customFormat="1" ht="63.75">
      <c r="A232" s="49">
        <v>227</v>
      </c>
      <c r="B232" s="57" t="s">
        <v>83</v>
      </c>
      <c r="C232" s="57" t="s">
        <v>83</v>
      </c>
      <c r="D232" s="58" t="s">
        <v>521</v>
      </c>
      <c r="E232" s="59"/>
      <c r="F232" s="59">
        <v>9000</v>
      </c>
      <c r="G232" s="59">
        <v>9000</v>
      </c>
      <c r="H232" s="66"/>
      <c r="I232" s="74">
        <v>9000</v>
      </c>
      <c r="J232" s="70">
        <v>9000</v>
      </c>
      <c r="K232" s="60"/>
      <c r="L232" s="61">
        <f t="shared" si="65"/>
        <v>1</v>
      </c>
      <c r="M232" s="61">
        <f t="shared" si="61"/>
        <v>1.744930814500224E-05</v>
      </c>
      <c r="N232" s="16"/>
      <c r="O232" s="19"/>
    </row>
    <row r="233" spans="1:15" s="18" customFormat="1" ht="25.5">
      <c r="A233" s="56">
        <v>228</v>
      </c>
      <c r="B233" s="57" t="s">
        <v>83</v>
      </c>
      <c r="C233" s="57" t="s">
        <v>83</v>
      </c>
      <c r="D233" s="58" t="s">
        <v>522</v>
      </c>
      <c r="E233" s="59">
        <v>90000</v>
      </c>
      <c r="F233" s="59">
        <v>60000</v>
      </c>
      <c r="G233" s="59">
        <v>60000</v>
      </c>
      <c r="H233" s="66"/>
      <c r="I233" s="74">
        <v>58991.05</v>
      </c>
      <c r="J233" s="70">
        <v>58991.05</v>
      </c>
      <c r="K233" s="60"/>
      <c r="L233" s="61">
        <f t="shared" si="65"/>
        <v>0.9831841666666667</v>
      </c>
      <c r="M233" s="61">
        <f t="shared" si="61"/>
        <v>0.00011437255658302604</v>
      </c>
      <c r="N233" s="16"/>
      <c r="O233" s="19"/>
    </row>
    <row r="234" spans="1:15" s="18" customFormat="1" ht="25.5">
      <c r="A234" s="49">
        <v>229</v>
      </c>
      <c r="B234" s="57" t="s">
        <v>83</v>
      </c>
      <c r="C234" s="57" t="s">
        <v>83</v>
      </c>
      <c r="D234" s="58" t="s">
        <v>448</v>
      </c>
      <c r="E234" s="59">
        <v>1005700</v>
      </c>
      <c r="F234" s="59">
        <v>1083475</v>
      </c>
      <c r="G234" s="59">
        <v>1083475</v>
      </c>
      <c r="H234" s="66">
        <v>877515</v>
      </c>
      <c r="I234" s="74">
        <v>1072559.15</v>
      </c>
      <c r="J234" s="70">
        <v>1072559.15</v>
      </c>
      <c r="K234" s="60">
        <v>876304.05</v>
      </c>
      <c r="L234" s="61">
        <f t="shared" si="65"/>
        <v>0.9899251482498441</v>
      </c>
      <c r="M234" s="61">
        <f t="shared" si="61"/>
        <v>0.002079490568010186</v>
      </c>
      <c r="N234" s="16"/>
      <c r="O234" s="19"/>
    </row>
    <row r="235" spans="1:15" s="18" customFormat="1" ht="12.75">
      <c r="A235" s="56">
        <v>230</v>
      </c>
      <c r="B235" s="50" t="s">
        <v>83</v>
      </c>
      <c r="C235" s="51" t="s">
        <v>188</v>
      </c>
      <c r="D235" s="52" t="s">
        <v>64</v>
      </c>
      <c r="E235" s="53">
        <f aca="true" t="shared" si="66" ref="E235:K235">SUM(E236:E239)</f>
        <v>4150600</v>
      </c>
      <c r="F235" s="53">
        <f t="shared" si="66"/>
        <v>4268948</v>
      </c>
      <c r="G235" s="53">
        <f t="shared" si="66"/>
        <v>4123948</v>
      </c>
      <c r="H235" s="65">
        <f t="shared" si="66"/>
        <v>3581448</v>
      </c>
      <c r="I235" s="73">
        <f t="shared" si="66"/>
        <v>4070514.98</v>
      </c>
      <c r="J235" s="69">
        <f t="shared" si="66"/>
        <v>4057567.98</v>
      </c>
      <c r="K235" s="54">
        <f t="shared" si="66"/>
        <v>3528915.95</v>
      </c>
      <c r="L235" s="55">
        <f t="shared" si="65"/>
        <v>0.9535171147552043</v>
      </c>
      <c r="M235" s="55">
        <f t="shared" si="61"/>
        <v>0.007891963354985291</v>
      </c>
      <c r="N235" s="16"/>
      <c r="O235" s="19"/>
    </row>
    <row r="236" spans="1:15" s="18" customFormat="1" ht="25.5">
      <c r="A236" s="49">
        <v>231</v>
      </c>
      <c r="B236" s="57" t="s">
        <v>83</v>
      </c>
      <c r="C236" s="57" t="s">
        <v>83</v>
      </c>
      <c r="D236" s="58" t="s">
        <v>66</v>
      </c>
      <c r="E236" s="59">
        <v>790700</v>
      </c>
      <c r="F236" s="59">
        <v>784510</v>
      </c>
      <c r="G236" s="59">
        <v>784510</v>
      </c>
      <c r="H236" s="66">
        <v>631910</v>
      </c>
      <c r="I236" s="74">
        <v>773054.73</v>
      </c>
      <c r="J236" s="70">
        <v>773054.73</v>
      </c>
      <c r="K236" s="60">
        <v>621504.33</v>
      </c>
      <c r="L236" s="61">
        <f t="shared" si="65"/>
        <v>0.9853981848542402</v>
      </c>
      <c r="M236" s="61">
        <f t="shared" si="61"/>
        <v>0.0014988077996357229</v>
      </c>
      <c r="N236" s="16"/>
      <c r="O236" s="19"/>
    </row>
    <row r="237" spans="1:15" s="18" customFormat="1" ht="25.5">
      <c r="A237" s="56">
        <v>232</v>
      </c>
      <c r="B237" s="57" t="s">
        <v>83</v>
      </c>
      <c r="C237" s="57" t="s">
        <v>83</v>
      </c>
      <c r="D237" s="58" t="s">
        <v>65</v>
      </c>
      <c r="E237" s="59">
        <v>3229900</v>
      </c>
      <c r="F237" s="59">
        <v>3339438</v>
      </c>
      <c r="G237" s="59">
        <v>3339438</v>
      </c>
      <c r="H237" s="66">
        <v>2949538</v>
      </c>
      <c r="I237" s="74">
        <v>3284513.25</v>
      </c>
      <c r="J237" s="70">
        <v>3284513.25</v>
      </c>
      <c r="K237" s="60">
        <v>2907411.62</v>
      </c>
      <c r="L237" s="61">
        <f t="shared" si="65"/>
        <v>0.9835526965914624</v>
      </c>
      <c r="M237" s="61">
        <f t="shared" si="61"/>
        <v>0.006368053756176975</v>
      </c>
      <c r="N237" s="16"/>
      <c r="O237" s="19"/>
    </row>
    <row r="238" spans="1:15" s="18" customFormat="1" ht="25.5">
      <c r="A238" s="49">
        <v>233</v>
      </c>
      <c r="B238" s="57" t="s">
        <v>83</v>
      </c>
      <c r="C238" s="57" t="s">
        <v>83</v>
      </c>
      <c r="D238" s="58" t="s">
        <v>523</v>
      </c>
      <c r="E238" s="59">
        <v>130000</v>
      </c>
      <c r="F238" s="59">
        <v>130000</v>
      </c>
      <c r="G238" s="59"/>
      <c r="H238" s="66"/>
      <c r="I238" s="74"/>
      <c r="J238" s="70"/>
      <c r="K238" s="60"/>
      <c r="L238" s="61">
        <f t="shared" si="65"/>
        <v>0</v>
      </c>
      <c r="M238" s="61">
        <f t="shared" si="61"/>
        <v>0</v>
      </c>
      <c r="N238" s="16"/>
      <c r="O238" s="19"/>
    </row>
    <row r="239" spans="1:15" s="18" customFormat="1" ht="12.75">
      <c r="A239" s="56">
        <v>234</v>
      </c>
      <c r="B239" s="57" t="s">
        <v>83</v>
      </c>
      <c r="C239" s="57" t="s">
        <v>83</v>
      </c>
      <c r="D239" s="58" t="s">
        <v>524</v>
      </c>
      <c r="E239" s="59"/>
      <c r="F239" s="59">
        <v>15000</v>
      </c>
      <c r="G239" s="59"/>
      <c r="H239" s="66"/>
      <c r="I239" s="74">
        <v>12947</v>
      </c>
      <c r="J239" s="70"/>
      <c r="K239" s="60"/>
      <c r="L239" s="61">
        <f t="shared" si="65"/>
        <v>0.8631333333333333</v>
      </c>
      <c r="M239" s="61">
        <f t="shared" si="61"/>
        <v>2.5101799172593776E-05</v>
      </c>
      <c r="N239" s="16"/>
      <c r="O239" s="19"/>
    </row>
    <row r="240" spans="1:15" s="18" customFormat="1" ht="12.75">
      <c r="A240" s="49">
        <v>235</v>
      </c>
      <c r="B240" s="50" t="s">
        <v>83</v>
      </c>
      <c r="C240" s="51" t="s">
        <v>189</v>
      </c>
      <c r="D240" s="52" t="s">
        <v>396</v>
      </c>
      <c r="E240" s="53">
        <f aca="true" t="shared" si="67" ref="E240:K240">SUM(E241:E276)</f>
        <v>24123200</v>
      </c>
      <c r="F240" s="53">
        <f t="shared" si="67"/>
        <v>26118507</v>
      </c>
      <c r="G240" s="53">
        <f t="shared" si="67"/>
        <v>26117165</v>
      </c>
      <c r="H240" s="65">
        <f t="shared" si="67"/>
        <v>22680790</v>
      </c>
      <c r="I240" s="73">
        <f t="shared" si="67"/>
        <v>25976842.05</v>
      </c>
      <c r="J240" s="69">
        <f t="shared" si="67"/>
        <v>25975500.05</v>
      </c>
      <c r="K240" s="54">
        <f t="shared" si="67"/>
        <v>22575329.450000003</v>
      </c>
      <c r="L240" s="55">
        <f t="shared" si="65"/>
        <v>0.9945760701406096</v>
      </c>
      <c r="M240" s="55">
        <f t="shared" si="61"/>
        <v>0.05036421350716685</v>
      </c>
      <c r="N240" s="16"/>
      <c r="O240" s="19"/>
    </row>
    <row r="241" spans="1:15" s="18" customFormat="1" ht="12.75">
      <c r="A241" s="56">
        <v>236</v>
      </c>
      <c r="B241" s="57" t="s">
        <v>83</v>
      </c>
      <c r="C241" s="57" t="s">
        <v>83</v>
      </c>
      <c r="D241" s="58" t="s">
        <v>525</v>
      </c>
      <c r="E241" s="59">
        <v>80000</v>
      </c>
      <c r="F241" s="59">
        <v>80000</v>
      </c>
      <c r="G241" s="59">
        <v>80000</v>
      </c>
      <c r="H241" s="66"/>
      <c r="I241" s="74">
        <v>66159.76</v>
      </c>
      <c r="J241" s="70">
        <v>66159.76</v>
      </c>
      <c r="K241" s="60"/>
      <c r="L241" s="61">
        <f t="shared" si="65"/>
        <v>0.826997</v>
      </c>
      <c r="M241" s="61">
        <f t="shared" si="61"/>
        <v>0.0001282713376710437</v>
      </c>
      <c r="N241" s="16"/>
      <c r="O241" s="19"/>
    </row>
    <row r="242" spans="1:15" s="18" customFormat="1" ht="12.75">
      <c r="A242" s="49">
        <v>237</v>
      </c>
      <c r="B242" s="57" t="s">
        <v>83</v>
      </c>
      <c r="C242" s="57" t="s">
        <v>83</v>
      </c>
      <c r="D242" s="58" t="s">
        <v>526</v>
      </c>
      <c r="E242" s="59">
        <v>100000</v>
      </c>
      <c r="F242" s="59">
        <v>1342</v>
      </c>
      <c r="G242" s="59"/>
      <c r="H242" s="66"/>
      <c r="I242" s="74">
        <v>1342</v>
      </c>
      <c r="J242" s="70"/>
      <c r="K242" s="60"/>
      <c r="L242" s="61">
        <f t="shared" si="65"/>
        <v>1</v>
      </c>
      <c r="M242" s="61">
        <f t="shared" si="61"/>
        <v>2.601885725621445E-06</v>
      </c>
      <c r="N242" s="16"/>
      <c r="O242" s="19"/>
    </row>
    <row r="243" spans="1:15" s="18" customFormat="1" ht="12.75">
      <c r="A243" s="56">
        <v>238</v>
      </c>
      <c r="B243" s="57" t="s">
        <v>83</v>
      </c>
      <c r="C243" s="57" t="s">
        <v>83</v>
      </c>
      <c r="D243" s="58" t="s">
        <v>527</v>
      </c>
      <c r="E243" s="59">
        <v>40000</v>
      </c>
      <c r="F243" s="59">
        <v>36000</v>
      </c>
      <c r="G243" s="59">
        <v>36000</v>
      </c>
      <c r="H243" s="66"/>
      <c r="I243" s="74">
        <v>35762.88</v>
      </c>
      <c r="J243" s="70">
        <v>35762.88</v>
      </c>
      <c r="K243" s="60"/>
      <c r="L243" s="61">
        <f t="shared" si="65"/>
        <v>0.9934133333333333</v>
      </c>
      <c r="M243" s="61">
        <f t="shared" si="61"/>
        <v>6.933750147474863E-05</v>
      </c>
      <c r="N243" s="16"/>
      <c r="O243" s="19"/>
    </row>
    <row r="244" spans="1:15" s="18" customFormat="1" ht="12.75">
      <c r="A244" s="49">
        <v>239</v>
      </c>
      <c r="B244" s="57" t="s">
        <v>83</v>
      </c>
      <c r="C244" s="57" t="s">
        <v>83</v>
      </c>
      <c r="D244" s="58" t="s">
        <v>528</v>
      </c>
      <c r="E244" s="59">
        <v>60000</v>
      </c>
      <c r="F244" s="59">
        <v>60000</v>
      </c>
      <c r="G244" s="59">
        <v>60000</v>
      </c>
      <c r="H244" s="66"/>
      <c r="I244" s="74">
        <v>58480.05</v>
      </c>
      <c r="J244" s="70">
        <v>58480.05</v>
      </c>
      <c r="K244" s="60"/>
      <c r="L244" s="61">
        <f t="shared" si="65"/>
        <v>0.9746675</v>
      </c>
      <c r="M244" s="61">
        <f t="shared" si="61"/>
        <v>0.00011338182364279313</v>
      </c>
      <c r="N244" s="16"/>
      <c r="O244" s="19"/>
    </row>
    <row r="245" spans="1:15" s="18" customFormat="1" ht="12.75">
      <c r="A245" s="56">
        <v>240</v>
      </c>
      <c r="B245" s="57" t="s">
        <v>83</v>
      </c>
      <c r="C245" s="57" t="s">
        <v>83</v>
      </c>
      <c r="D245" s="58" t="s">
        <v>406</v>
      </c>
      <c r="E245" s="59">
        <v>1715000</v>
      </c>
      <c r="F245" s="59">
        <v>1956800</v>
      </c>
      <c r="G245" s="59">
        <v>1956800</v>
      </c>
      <c r="H245" s="66"/>
      <c r="I245" s="74">
        <v>1938425</v>
      </c>
      <c r="J245" s="70">
        <v>1938425</v>
      </c>
      <c r="K245" s="60"/>
      <c r="L245" s="61">
        <f t="shared" si="65"/>
        <v>0.9906096688470973</v>
      </c>
      <c r="M245" s="61">
        <f t="shared" si="61"/>
        <v>0.0037582416823306627</v>
      </c>
      <c r="N245" s="16"/>
      <c r="O245" s="19"/>
    </row>
    <row r="246" spans="1:15" s="18" customFormat="1" ht="12.75">
      <c r="A246" s="49">
        <v>241</v>
      </c>
      <c r="B246" s="57" t="s">
        <v>83</v>
      </c>
      <c r="C246" s="57" t="s">
        <v>83</v>
      </c>
      <c r="D246" s="58" t="s">
        <v>190</v>
      </c>
      <c r="E246" s="59">
        <v>580200</v>
      </c>
      <c r="F246" s="59">
        <v>648810</v>
      </c>
      <c r="G246" s="59">
        <v>648810</v>
      </c>
      <c r="H246" s="66">
        <v>603850</v>
      </c>
      <c r="I246" s="74">
        <v>645264.86</v>
      </c>
      <c r="J246" s="70">
        <v>645264.86</v>
      </c>
      <c r="K246" s="60">
        <v>601111.94</v>
      </c>
      <c r="L246" s="61">
        <f t="shared" si="65"/>
        <v>0.9945359350194972</v>
      </c>
      <c r="M246" s="61">
        <f t="shared" si="61"/>
        <v>0.0012510472641424142</v>
      </c>
      <c r="N246" s="16"/>
      <c r="O246" s="19"/>
    </row>
    <row r="247" spans="1:15" s="18" customFormat="1" ht="12.75">
      <c r="A247" s="56">
        <v>242</v>
      </c>
      <c r="B247" s="57" t="s">
        <v>83</v>
      </c>
      <c r="C247" s="57" t="s">
        <v>83</v>
      </c>
      <c r="D247" s="58" t="s">
        <v>191</v>
      </c>
      <c r="E247" s="59">
        <v>2203400</v>
      </c>
      <c r="F247" s="59">
        <v>2384805</v>
      </c>
      <c r="G247" s="59">
        <v>2384805</v>
      </c>
      <c r="H247" s="66">
        <v>2225955</v>
      </c>
      <c r="I247" s="74">
        <v>2381135.73</v>
      </c>
      <c r="J247" s="70">
        <v>2381135.73</v>
      </c>
      <c r="K247" s="60">
        <v>2222293.23</v>
      </c>
      <c r="L247" s="61">
        <f t="shared" si="65"/>
        <v>0.9984613962147848</v>
      </c>
      <c r="M247" s="61">
        <f t="shared" si="61"/>
        <v>0.004616574565316094</v>
      </c>
      <c r="N247" s="16"/>
      <c r="O247" s="19"/>
    </row>
    <row r="248" spans="1:15" s="18" customFormat="1" ht="12.75">
      <c r="A248" s="49">
        <v>243</v>
      </c>
      <c r="B248" s="57" t="s">
        <v>83</v>
      </c>
      <c r="C248" s="57" t="s">
        <v>83</v>
      </c>
      <c r="D248" s="58" t="s">
        <v>70</v>
      </c>
      <c r="E248" s="59">
        <v>780300</v>
      </c>
      <c r="F248" s="59">
        <v>808040</v>
      </c>
      <c r="G248" s="59">
        <v>808040</v>
      </c>
      <c r="H248" s="66">
        <v>771990</v>
      </c>
      <c r="I248" s="74">
        <v>806748.32</v>
      </c>
      <c r="J248" s="70">
        <v>806748.32</v>
      </c>
      <c r="K248" s="60">
        <v>770698.32</v>
      </c>
      <c r="L248" s="61">
        <f t="shared" si="65"/>
        <v>0.9984014652739963</v>
      </c>
      <c r="M248" s="61">
        <f t="shared" si="61"/>
        <v>0.0015641333367936523</v>
      </c>
      <c r="N248" s="16"/>
      <c r="O248" s="19"/>
    </row>
    <row r="249" spans="1:15" s="18" customFormat="1" ht="12.75">
      <c r="A249" s="56">
        <v>244</v>
      </c>
      <c r="B249" s="57" t="s">
        <v>83</v>
      </c>
      <c r="C249" s="57" t="s">
        <v>83</v>
      </c>
      <c r="D249" s="58" t="s">
        <v>71</v>
      </c>
      <c r="E249" s="59">
        <v>414900</v>
      </c>
      <c r="F249" s="59">
        <v>449570</v>
      </c>
      <c r="G249" s="59">
        <v>449570</v>
      </c>
      <c r="H249" s="66">
        <v>424340</v>
      </c>
      <c r="I249" s="74">
        <v>448490.73</v>
      </c>
      <c r="J249" s="70">
        <v>448490.73</v>
      </c>
      <c r="K249" s="60">
        <v>423260.73</v>
      </c>
      <c r="L249" s="61">
        <f t="shared" si="65"/>
        <v>0.9975993282469915</v>
      </c>
      <c r="M249" s="61">
        <f t="shared" si="61"/>
        <v>0.0008695392164385555</v>
      </c>
      <c r="N249" s="16"/>
      <c r="O249" s="19"/>
    </row>
    <row r="250" spans="1:15" s="18" customFormat="1" ht="12.75">
      <c r="A250" s="49">
        <v>245</v>
      </c>
      <c r="B250" s="57" t="s">
        <v>83</v>
      </c>
      <c r="C250" s="57" t="s">
        <v>83</v>
      </c>
      <c r="D250" s="58" t="s">
        <v>440</v>
      </c>
      <c r="E250" s="59">
        <v>364400</v>
      </c>
      <c r="F250" s="59">
        <v>401435</v>
      </c>
      <c r="G250" s="59">
        <v>401435</v>
      </c>
      <c r="H250" s="66">
        <v>385285</v>
      </c>
      <c r="I250" s="74">
        <v>398650.27</v>
      </c>
      <c r="J250" s="70">
        <v>398650.27</v>
      </c>
      <c r="K250" s="60">
        <v>382500.27</v>
      </c>
      <c r="L250" s="61">
        <f t="shared" si="65"/>
        <v>0.9930630612677022</v>
      </c>
      <c r="M250" s="61">
        <f t="shared" si="61"/>
        <v>0.000772907933702038</v>
      </c>
      <c r="N250" s="16"/>
      <c r="O250" s="19"/>
    </row>
    <row r="251" spans="1:15" s="18" customFormat="1" ht="12.75">
      <c r="A251" s="56">
        <v>246</v>
      </c>
      <c r="B251" s="57" t="s">
        <v>83</v>
      </c>
      <c r="C251" s="57" t="s">
        <v>83</v>
      </c>
      <c r="D251" s="58" t="s">
        <v>397</v>
      </c>
      <c r="E251" s="59">
        <v>662000</v>
      </c>
      <c r="F251" s="59">
        <v>692540</v>
      </c>
      <c r="G251" s="59">
        <v>692540</v>
      </c>
      <c r="H251" s="66">
        <v>661650</v>
      </c>
      <c r="I251" s="74">
        <v>688128.34</v>
      </c>
      <c r="J251" s="70">
        <v>688128.34</v>
      </c>
      <c r="K251" s="60">
        <v>657238.34</v>
      </c>
      <c r="L251" s="61">
        <f t="shared" si="65"/>
        <v>0.9936297397984232</v>
      </c>
      <c r="M251" s="61">
        <f t="shared" si="61"/>
        <v>0.0013341514942187631</v>
      </c>
      <c r="N251" s="16"/>
      <c r="O251" s="19"/>
    </row>
    <row r="252" spans="1:15" s="18" customFormat="1" ht="12.75">
      <c r="A252" s="49">
        <v>247</v>
      </c>
      <c r="B252" s="57" t="s">
        <v>83</v>
      </c>
      <c r="C252" s="57" t="s">
        <v>83</v>
      </c>
      <c r="D252" s="58" t="s">
        <v>72</v>
      </c>
      <c r="E252" s="59">
        <v>974800</v>
      </c>
      <c r="F252" s="59">
        <v>1079090</v>
      </c>
      <c r="G252" s="59">
        <v>1079090</v>
      </c>
      <c r="H252" s="66">
        <v>1030980</v>
      </c>
      <c r="I252" s="74">
        <v>1067206.91</v>
      </c>
      <c r="J252" s="70">
        <v>1067206.91</v>
      </c>
      <c r="K252" s="60">
        <v>1019096.91</v>
      </c>
      <c r="L252" s="61">
        <f t="shared" si="65"/>
        <v>0.9889878601414154</v>
      </c>
      <c r="M252" s="61">
        <f t="shared" si="61"/>
        <v>0.0020691135807850746</v>
      </c>
      <c r="N252" s="16"/>
      <c r="O252" s="19"/>
    </row>
    <row r="253" spans="1:15" s="18" customFormat="1" ht="12.75">
      <c r="A253" s="56">
        <v>248</v>
      </c>
      <c r="B253" s="57" t="s">
        <v>83</v>
      </c>
      <c r="C253" s="57" t="s">
        <v>83</v>
      </c>
      <c r="D253" s="58" t="s">
        <v>73</v>
      </c>
      <c r="E253" s="59">
        <v>782500</v>
      </c>
      <c r="F253" s="59">
        <v>833910</v>
      </c>
      <c r="G253" s="59">
        <v>833910</v>
      </c>
      <c r="H253" s="66">
        <v>798010</v>
      </c>
      <c r="I253" s="74">
        <v>832402.35</v>
      </c>
      <c r="J253" s="70">
        <v>832402.35</v>
      </c>
      <c r="K253" s="60">
        <v>796502.35</v>
      </c>
      <c r="L253" s="61">
        <f t="shared" si="65"/>
        <v>0.9981920710868079</v>
      </c>
      <c r="M253" s="61">
        <f t="shared" si="61"/>
        <v>0.0016138716784193337</v>
      </c>
      <c r="N253" s="16"/>
      <c r="O253" s="19"/>
    </row>
    <row r="254" spans="1:15" s="18" customFormat="1" ht="12.75">
      <c r="A254" s="49">
        <v>249</v>
      </c>
      <c r="B254" s="57" t="s">
        <v>83</v>
      </c>
      <c r="C254" s="57" t="s">
        <v>83</v>
      </c>
      <c r="D254" s="58" t="s">
        <v>400</v>
      </c>
      <c r="E254" s="59">
        <v>657600</v>
      </c>
      <c r="F254" s="59">
        <v>699722</v>
      </c>
      <c r="G254" s="59">
        <v>699722</v>
      </c>
      <c r="H254" s="66">
        <v>659122</v>
      </c>
      <c r="I254" s="74">
        <v>698947.7</v>
      </c>
      <c r="J254" s="70">
        <v>698947.7</v>
      </c>
      <c r="K254" s="60">
        <v>658350.69</v>
      </c>
      <c r="L254" s="61">
        <f t="shared" si="65"/>
        <v>0.9988934176715895</v>
      </c>
      <c r="M254" s="61">
        <f t="shared" si="61"/>
        <v>0.0013551281993933978</v>
      </c>
      <c r="N254" s="16"/>
      <c r="O254" s="19"/>
    </row>
    <row r="255" spans="1:15" s="18" customFormat="1" ht="12.75">
      <c r="A255" s="56">
        <v>250</v>
      </c>
      <c r="B255" s="57" t="s">
        <v>83</v>
      </c>
      <c r="C255" s="57" t="s">
        <v>83</v>
      </c>
      <c r="D255" s="58" t="s">
        <v>74</v>
      </c>
      <c r="E255" s="59">
        <v>659400</v>
      </c>
      <c r="F255" s="59">
        <v>812410</v>
      </c>
      <c r="G255" s="59">
        <v>812410</v>
      </c>
      <c r="H255" s="66">
        <v>744110</v>
      </c>
      <c r="I255" s="74">
        <v>809008.96</v>
      </c>
      <c r="J255" s="70">
        <v>809008.96</v>
      </c>
      <c r="K255" s="60">
        <v>741009.56</v>
      </c>
      <c r="L255" s="61">
        <f t="shared" si="65"/>
        <v>0.9958136408956069</v>
      </c>
      <c r="M255" s="61">
        <f t="shared" si="61"/>
        <v>0.0015685162927897543</v>
      </c>
      <c r="N255" s="16"/>
      <c r="O255" s="19"/>
    </row>
    <row r="256" spans="1:15" s="18" customFormat="1" ht="12.75">
      <c r="A256" s="49">
        <v>251</v>
      </c>
      <c r="B256" s="57" t="s">
        <v>83</v>
      </c>
      <c r="C256" s="57" t="s">
        <v>83</v>
      </c>
      <c r="D256" s="58" t="s">
        <v>75</v>
      </c>
      <c r="E256" s="59">
        <v>654700</v>
      </c>
      <c r="F256" s="59">
        <v>713160</v>
      </c>
      <c r="G256" s="59">
        <v>713160</v>
      </c>
      <c r="H256" s="66">
        <v>676590</v>
      </c>
      <c r="I256" s="74">
        <v>708183.92</v>
      </c>
      <c r="J256" s="70">
        <v>708183.92</v>
      </c>
      <c r="K256" s="60">
        <v>671613.92</v>
      </c>
      <c r="L256" s="61">
        <f t="shared" si="65"/>
        <v>0.9930224914465198</v>
      </c>
      <c r="M256" s="61">
        <f t="shared" si="61"/>
        <v>0.001373035493712846</v>
      </c>
      <c r="N256" s="16"/>
      <c r="O256" s="19"/>
    </row>
    <row r="257" spans="1:15" s="18" customFormat="1" ht="12.75">
      <c r="A257" s="56">
        <v>252</v>
      </c>
      <c r="B257" s="57" t="s">
        <v>83</v>
      </c>
      <c r="C257" s="57" t="s">
        <v>83</v>
      </c>
      <c r="D257" s="58" t="s">
        <v>401</v>
      </c>
      <c r="E257" s="59">
        <v>702100</v>
      </c>
      <c r="F257" s="59">
        <v>722100</v>
      </c>
      <c r="G257" s="59">
        <v>722100</v>
      </c>
      <c r="H257" s="66">
        <v>690200</v>
      </c>
      <c r="I257" s="74">
        <v>719893.87</v>
      </c>
      <c r="J257" s="70">
        <v>719893.87</v>
      </c>
      <c r="K257" s="60">
        <v>687993.87</v>
      </c>
      <c r="L257" s="61">
        <f t="shared" si="65"/>
        <v>0.9969448414347043</v>
      </c>
      <c r="M257" s="61">
        <f t="shared" si="61"/>
        <v>0.0013957388854809092</v>
      </c>
      <c r="N257" s="16"/>
      <c r="O257" s="19"/>
    </row>
    <row r="258" spans="1:15" s="18" customFormat="1" ht="12.75">
      <c r="A258" s="49">
        <v>253</v>
      </c>
      <c r="B258" s="57" t="s">
        <v>83</v>
      </c>
      <c r="C258" s="57" t="s">
        <v>83</v>
      </c>
      <c r="D258" s="58" t="s">
        <v>76</v>
      </c>
      <c r="E258" s="59">
        <v>747000</v>
      </c>
      <c r="F258" s="59">
        <v>804908</v>
      </c>
      <c r="G258" s="59">
        <v>804908</v>
      </c>
      <c r="H258" s="66">
        <v>766808</v>
      </c>
      <c r="I258" s="74">
        <v>800980.65</v>
      </c>
      <c r="J258" s="70">
        <v>800980.65</v>
      </c>
      <c r="K258" s="60">
        <v>762880.65</v>
      </c>
      <c r="L258" s="61">
        <f t="shared" si="65"/>
        <v>0.9951207467188797</v>
      </c>
      <c r="M258" s="61">
        <f t="shared" si="61"/>
        <v>0.0015529509088926874</v>
      </c>
      <c r="N258" s="16"/>
      <c r="O258" s="19"/>
    </row>
    <row r="259" spans="1:15" s="18" customFormat="1" ht="12.75">
      <c r="A259" s="56">
        <v>254</v>
      </c>
      <c r="B259" s="57" t="s">
        <v>83</v>
      </c>
      <c r="C259" s="57" t="s">
        <v>83</v>
      </c>
      <c r="D259" s="58" t="s">
        <v>77</v>
      </c>
      <c r="E259" s="59">
        <v>692600</v>
      </c>
      <c r="F259" s="59">
        <v>727800</v>
      </c>
      <c r="G259" s="59">
        <v>727800</v>
      </c>
      <c r="H259" s="66">
        <v>687300</v>
      </c>
      <c r="I259" s="74">
        <v>725091.86</v>
      </c>
      <c r="J259" s="70">
        <v>725091.86</v>
      </c>
      <c r="K259" s="60">
        <v>684891.86</v>
      </c>
      <c r="L259" s="61">
        <f t="shared" si="65"/>
        <v>0.9962790052212146</v>
      </c>
      <c r="M259" s="61">
        <f t="shared" si="61"/>
        <v>0.0014058168109525359</v>
      </c>
      <c r="N259" s="16"/>
      <c r="O259" s="19"/>
    </row>
    <row r="260" spans="1:15" s="18" customFormat="1" ht="12.75">
      <c r="A260" s="49">
        <v>255</v>
      </c>
      <c r="B260" s="57" t="s">
        <v>83</v>
      </c>
      <c r="C260" s="57" t="s">
        <v>83</v>
      </c>
      <c r="D260" s="58" t="s">
        <v>78</v>
      </c>
      <c r="E260" s="59">
        <v>621800</v>
      </c>
      <c r="F260" s="59">
        <v>713445</v>
      </c>
      <c r="G260" s="59">
        <v>713445</v>
      </c>
      <c r="H260" s="66">
        <v>680840</v>
      </c>
      <c r="I260" s="74">
        <v>713281.7</v>
      </c>
      <c r="J260" s="70">
        <v>713281.7</v>
      </c>
      <c r="K260" s="60">
        <v>680676.99</v>
      </c>
      <c r="L260" s="61">
        <f t="shared" si="65"/>
        <v>0.9997711105971728</v>
      </c>
      <c r="M260" s="61">
        <f t="shared" si="61"/>
        <v>0.001382919130832338</v>
      </c>
      <c r="N260" s="16"/>
      <c r="O260" s="19"/>
    </row>
    <row r="261" spans="1:15" s="18" customFormat="1" ht="12.75">
      <c r="A261" s="56">
        <v>256</v>
      </c>
      <c r="B261" s="57" t="s">
        <v>83</v>
      </c>
      <c r="C261" s="57" t="s">
        <v>83</v>
      </c>
      <c r="D261" s="58" t="s">
        <v>398</v>
      </c>
      <c r="E261" s="59">
        <v>800600</v>
      </c>
      <c r="F261" s="59">
        <v>839080</v>
      </c>
      <c r="G261" s="59">
        <v>839080</v>
      </c>
      <c r="H261" s="66">
        <v>799380</v>
      </c>
      <c r="I261" s="74">
        <v>837388.91</v>
      </c>
      <c r="J261" s="70">
        <v>837388.91</v>
      </c>
      <c r="K261" s="60">
        <v>797688.91</v>
      </c>
      <c r="L261" s="61">
        <f t="shared" si="65"/>
        <v>0.997984590265529</v>
      </c>
      <c r="M261" s="61">
        <f t="shared" si="61"/>
        <v>0.001623539680866394</v>
      </c>
      <c r="N261" s="16"/>
      <c r="O261" s="19"/>
    </row>
    <row r="262" spans="1:15" s="18" customFormat="1" ht="12.75">
      <c r="A262" s="49">
        <v>257</v>
      </c>
      <c r="B262" s="57" t="s">
        <v>83</v>
      </c>
      <c r="C262" s="57" t="s">
        <v>83</v>
      </c>
      <c r="D262" s="58" t="s">
        <v>79</v>
      </c>
      <c r="E262" s="59">
        <v>356700</v>
      </c>
      <c r="F262" s="59">
        <v>378300</v>
      </c>
      <c r="G262" s="59">
        <v>378300</v>
      </c>
      <c r="H262" s="66">
        <v>362350</v>
      </c>
      <c r="I262" s="74">
        <v>375044.45</v>
      </c>
      <c r="J262" s="70">
        <v>375044.45</v>
      </c>
      <c r="K262" s="60">
        <v>359094.45</v>
      </c>
      <c r="L262" s="61">
        <f t="shared" si="65"/>
        <v>0.9913942638117896</v>
      </c>
      <c r="M262" s="61">
        <f aca="true" t="shared" si="68" ref="M262:M325">I262/$I$6</f>
        <v>0.0007271406862358761</v>
      </c>
      <c r="N262" s="16"/>
      <c r="O262" s="19"/>
    </row>
    <row r="263" spans="1:15" s="18" customFormat="1" ht="12.75">
      <c r="A263" s="56">
        <v>258</v>
      </c>
      <c r="B263" s="57" t="s">
        <v>83</v>
      </c>
      <c r="C263" s="57" t="s">
        <v>83</v>
      </c>
      <c r="D263" s="58" t="s">
        <v>402</v>
      </c>
      <c r="E263" s="59">
        <v>485400</v>
      </c>
      <c r="F263" s="59">
        <v>569710</v>
      </c>
      <c r="G263" s="59">
        <v>569710</v>
      </c>
      <c r="H263" s="66">
        <v>539350</v>
      </c>
      <c r="I263" s="74">
        <v>568982.54</v>
      </c>
      <c r="J263" s="70">
        <v>568982.54</v>
      </c>
      <c r="K263" s="60">
        <v>538709.72</v>
      </c>
      <c r="L263" s="61">
        <f t="shared" si="65"/>
        <v>0.998723104737498</v>
      </c>
      <c r="M263" s="61">
        <f t="shared" si="68"/>
        <v>0.0011031501855095626</v>
      </c>
      <c r="N263" s="16"/>
      <c r="O263" s="19"/>
    </row>
    <row r="264" spans="1:15" s="18" customFormat="1" ht="12.75">
      <c r="A264" s="49">
        <v>259</v>
      </c>
      <c r="B264" s="57" t="s">
        <v>83</v>
      </c>
      <c r="C264" s="57" t="s">
        <v>83</v>
      </c>
      <c r="D264" s="58" t="s">
        <v>422</v>
      </c>
      <c r="E264" s="59">
        <v>632700</v>
      </c>
      <c r="F264" s="59">
        <v>724220</v>
      </c>
      <c r="G264" s="59">
        <v>724220</v>
      </c>
      <c r="H264" s="66">
        <v>693220</v>
      </c>
      <c r="I264" s="74">
        <v>716981.06</v>
      </c>
      <c r="J264" s="70">
        <v>716981.06</v>
      </c>
      <c r="K264" s="60">
        <v>685981.06</v>
      </c>
      <c r="L264" s="61">
        <f t="shared" si="65"/>
        <v>0.9900045013946039</v>
      </c>
      <c r="M264" s="61">
        <f t="shared" si="68"/>
        <v>0.00139009149445226</v>
      </c>
      <c r="N264" s="16"/>
      <c r="O264" s="19"/>
    </row>
    <row r="265" spans="1:15" s="18" customFormat="1" ht="12.75">
      <c r="A265" s="56">
        <v>260</v>
      </c>
      <c r="B265" s="57" t="s">
        <v>83</v>
      </c>
      <c r="C265" s="57" t="s">
        <v>83</v>
      </c>
      <c r="D265" s="58" t="s">
        <v>67</v>
      </c>
      <c r="E265" s="59">
        <v>643300</v>
      </c>
      <c r="F265" s="59">
        <v>710700</v>
      </c>
      <c r="G265" s="59">
        <v>710700</v>
      </c>
      <c r="H265" s="66">
        <v>677160</v>
      </c>
      <c r="I265" s="74">
        <v>710649.61</v>
      </c>
      <c r="J265" s="70">
        <v>710649.61</v>
      </c>
      <c r="K265" s="60">
        <v>677109.61</v>
      </c>
      <c r="L265" s="61">
        <f t="shared" si="65"/>
        <v>0.999929098072323</v>
      </c>
      <c r="M265" s="61">
        <f t="shared" si="68"/>
        <v>0.0013778160031128516</v>
      </c>
      <c r="N265" s="16"/>
      <c r="O265" s="19"/>
    </row>
    <row r="266" spans="1:15" s="18" customFormat="1" ht="12.75">
      <c r="A266" s="49">
        <v>261</v>
      </c>
      <c r="B266" s="57" t="s">
        <v>83</v>
      </c>
      <c r="C266" s="57" t="s">
        <v>83</v>
      </c>
      <c r="D266" s="58" t="s">
        <v>80</v>
      </c>
      <c r="E266" s="59">
        <v>635200</v>
      </c>
      <c r="F266" s="59">
        <v>664750</v>
      </c>
      <c r="G266" s="59">
        <v>664750</v>
      </c>
      <c r="H266" s="66">
        <v>635050</v>
      </c>
      <c r="I266" s="74">
        <v>655553.5</v>
      </c>
      <c r="J266" s="70">
        <v>655553.5</v>
      </c>
      <c r="K266" s="60">
        <v>625853.5</v>
      </c>
      <c r="L266" s="61">
        <f t="shared" si="65"/>
        <v>0.9861654757427605</v>
      </c>
      <c r="M266" s="61">
        <f t="shared" si="68"/>
        <v>0.0012709950030038583</v>
      </c>
      <c r="N266" s="16"/>
      <c r="O266" s="19"/>
    </row>
    <row r="267" spans="1:15" s="18" customFormat="1" ht="12.75">
      <c r="A267" s="56">
        <v>262</v>
      </c>
      <c r="B267" s="57" t="s">
        <v>83</v>
      </c>
      <c r="C267" s="57" t="s">
        <v>83</v>
      </c>
      <c r="D267" s="58" t="s">
        <v>81</v>
      </c>
      <c r="E267" s="59">
        <v>673700</v>
      </c>
      <c r="F267" s="59">
        <v>726918</v>
      </c>
      <c r="G267" s="59">
        <v>726918</v>
      </c>
      <c r="H267" s="66">
        <v>692618</v>
      </c>
      <c r="I267" s="74">
        <v>725307.6</v>
      </c>
      <c r="J267" s="70">
        <v>725307.6</v>
      </c>
      <c r="K267" s="60">
        <v>691007.6</v>
      </c>
      <c r="L267" s="61">
        <f t="shared" si="65"/>
        <v>0.9977846194481358</v>
      </c>
      <c r="M267" s="61">
        <f t="shared" si="68"/>
        <v>0.0014062350902568916</v>
      </c>
      <c r="N267" s="16"/>
      <c r="O267" s="19"/>
    </row>
    <row r="268" spans="1:15" s="18" customFormat="1" ht="12.75">
      <c r="A268" s="49">
        <v>263</v>
      </c>
      <c r="B268" s="57" t="s">
        <v>83</v>
      </c>
      <c r="C268" s="57" t="s">
        <v>83</v>
      </c>
      <c r="D268" s="58" t="s">
        <v>82</v>
      </c>
      <c r="E268" s="59">
        <v>585500</v>
      </c>
      <c r="F268" s="59">
        <v>614185</v>
      </c>
      <c r="G268" s="59">
        <v>614185</v>
      </c>
      <c r="H268" s="66">
        <v>528515</v>
      </c>
      <c r="I268" s="74">
        <v>612953.63</v>
      </c>
      <c r="J268" s="70">
        <v>612953.63</v>
      </c>
      <c r="K268" s="60">
        <v>527905.08</v>
      </c>
      <c r="L268" s="61">
        <f t="shared" si="65"/>
        <v>0.9979951154782354</v>
      </c>
      <c r="M268" s="61">
        <f t="shared" si="68"/>
        <v>0.0011884018631630766</v>
      </c>
      <c r="N268" s="16"/>
      <c r="O268" s="19"/>
    </row>
    <row r="269" spans="1:15" s="18" customFormat="1" ht="12.75">
      <c r="A269" s="56">
        <v>264</v>
      </c>
      <c r="B269" s="57" t="s">
        <v>83</v>
      </c>
      <c r="C269" s="57" t="s">
        <v>83</v>
      </c>
      <c r="D269" s="58" t="s">
        <v>403</v>
      </c>
      <c r="E269" s="59">
        <v>339500</v>
      </c>
      <c r="F269" s="59">
        <v>382830</v>
      </c>
      <c r="G269" s="59">
        <v>382830</v>
      </c>
      <c r="H269" s="66">
        <v>365660</v>
      </c>
      <c r="I269" s="74">
        <v>380167.22</v>
      </c>
      <c r="J269" s="70">
        <v>380167.22</v>
      </c>
      <c r="K269" s="60">
        <v>362997.22</v>
      </c>
      <c r="L269" s="61">
        <f t="shared" si="65"/>
        <v>0.9930444844970352</v>
      </c>
      <c r="M269" s="61">
        <f t="shared" si="68"/>
        <v>0.0007370727742676508</v>
      </c>
      <c r="N269" s="16"/>
      <c r="O269" s="19"/>
    </row>
    <row r="270" spans="1:15" s="18" customFormat="1" ht="12.75">
      <c r="A270" s="49">
        <v>265</v>
      </c>
      <c r="B270" s="57" t="s">
        <v>83</v>
      </c>
      <c r="C270" s="57" t="s">
        <v>83</v>
      </c>
      <c r="D270" s="58" t="s">
        <v>68</v>
      </c>
      <c r="E270" s="59">
        <v>646500</v>
      </c>
      <c r="F270" s="59">
        <v>698630</v>
      </c>
      <c r="G270" s="59">
        <v>698630</v>
      </c>
      <c r="H270" s="66">
        <v>666130</v>
      </c>
      <c r="I270" s="74">
        <v>695763.35</v>
      </c>
      <c r="J270" s="70">
        <v>695763.35</v>
      </c>
      <c r="K270" s="60">
        <v>663263.35</v>
      </c>
      <c r="L270" s="61">
        <f t="shared" si="65"/>
        <v>0.9958967550777951</v>
      </c>
      <c r="M270" s="61">
        <f t="shared" si="68"/>
        <v>0.0013489543433498937</v>
      </c>
      <c r="N270" s="16"/>
      <c r="O270" s="19"/>
    </row>
    <row r="271" spans="1:15" s="18" customFormat="1" ht="12.75">
      <c r="A271" s="56">
        <v>266</v>
      </c>
      <c r="B271" s="57" t="s">
        <v>83</v>
      </c>
      <c r="C271" s="57" t="s">
        <v>83</v>
      </c>
      <c r="D271" s="58" t="s">
        <v>404</v>
      </c>
      <c r="E271" s="59">
        <v>1238100</v>
      </c>
      <c r="F271" s="59">
        <v>1331217</v>
      </c>
      <c r="G271" s="59">
        <v>1331217</v>
      </c>
      <c r="H271" s="66">
        <v>1274117</v>
      </c>
      <c r="I271" s="74">
        <v>1323028.35</v>
      </c>
      <c r="J271" s="70">
        <v>1323028.35</v>
      </c>
      <c r="K271" s="60">
        <v>1265928.35</v>
      </c>
      <c r="L271" s="61">
        <f t="shared" si="65"/>
        <v>0.993848748926734</v>
      </c>
      <c r="M271" s="61">
        <f t="shared" si="68"/>
        <v>0.002565103262635986</v>
      </c>
      <c r="N271" s="16"/>
      <c r="O271" s="19"/>
    </row>
    <row r="272" spans="1:15" s="18" customFormat="1" ht="12.75">
      <c r="A272" s="49">
        <v>267</v>
      </c>
      <c r="B272" s="57" t="s">
        <v>83</v>
      </c>
      <c r="C272" s="57" t="s">
        <v>83</v>
      </c>
      <c r="D272" s="58" t="s">
        <v>372</v>
      </c>
      <c r="E272" s="59">
        <v>1081000</v>
      </c>
      <c r="F272" s="59">
        <v>1170610</v>
      </c>
      <c r="G272" s="59">
        <v>1170610</v>
      </c>
      <c r="H272" s="66">
        <v>1111360</v>
      </c>
      <c r="I272" s="74">
        <v>1158039.47</v>
      </c>
      <c r="J272" s="70">
        <v>1158039.47</v>
      </c>
      <c r="K272" s="60">
        <v>1098789.47</v>
      </c>
      <c r="L272" s="61">
        <f t="shared" si="65"/>
        <v>0.9892615559409197</v>
      </c>
      <c r="M272" s="61">
        <f t="shared" si="68"/>
        <v>0.0022452208395672304</v>
      </c>
      <c r="N272" s="16"/>
      <c r="O272" s="19"/>
    </row>
    <row r="273" spans="1:15" s="18" customFormat="1" ht="12.75">
      <c r="A273" s="56">
        <v>268</v>
      </c>
      <c r="B273" s="57" t="s">
        <v>83</v>
      </c>
      <c r="C273" s="57" t="s">
        <v>83</v>
      </c>
      <c r="D273" s="58" t="s">
        <v>405</v>
      </c>
      <c r="E273" s="59">
        <v>390000</v>
      </c>
      <c r="F273" s="59">
        <v>430020</v>
      </c>
      <c r="G273" s="59">
        <v>430020</v>
      </c>
      <c r="H273" s="66">
        <v>412420</v>
      </c>
      <c r="I273" s="74">
        <v>427197.96</v>
      </c>
      <c r="J273" s="70">
        <v>427197.96</v>
      </c>
      <c r="K273" s="60">
        <v>409597.96</v>
      </c>
      <c r="L273" s="61">
        <f t="shared" si="65"/>
        <v>0.9934374215152784</v>
      </c>
      <c r="M273" s="61">
        <f t="shared" si="68"/>
        <v>0.00082825653810626</v>
      </c>
      <c r="N273" s="16"/>
      <c r="O273" s="19"/>
    </row>
    <row r="274" spans="1:15" s="18" customFormat="1" ht="12.75">
      <c r="A274" s="49">
        <v>269</v>
      </c>
      <c r="B274" s="57" t="s">
        <v>83</v>
      </c>
      <c r="C274" s="57" t="s">
        <v>83</v>
      </c>
      <c r="D274" s="58" t="s">
        <v>69</v>
      </c>
      <c r="E274" s="59">
        <v>666900</v>
      </c>
      <c r="F274" s="59">
        <v>751890</v>
      </c>
      <c r="G274" s="59">
        <v>751890</v>
      </c>
      <c r="H274" s="66">
        <v>716500</v>
      </c>
      <c r="I274" s="74">
        <v>750643.68</v>
      </c>
      <c r="J274" s="70">
        <v>750643.68</v>
      </c>
      <c r="K274" s="60">
        <v>715253.68</v>
      </c>
      <c r="L274" s="61">
        <f t="shared" si="65"/>
        <v>0.9983424171088857</v>
      </c>
      <c r="M274" s="61">
        <f t="shared" si="68"/>
        <v>0.0014553569866020506</v>
      </c>
      <c r="N274" s="16"/>
      <c r="O274" s="19"/>
    </row>
    <row r="275" spans="1:14" s="19" customFormat="1" ht="12.75">
      <c r="A275" s="56">
        <v>270</v>
      </c>
      <c r="B275" s="57" t="s">
        <v>83</v>
      </c>
      <c r="C275" s="57" t="s">
        <v>83</v>
      </c>
      <c r="D275" s="58" t="s">
        <v>399</v>
      </c>
      <c r="E275" s="59">
        <v>1010300</v>
      </c>
      <c r="F275" s="59">
        <v>1083980</v>
      </c>
      <c r="G275" s="59">
        <v>1083980</v>
      </c>
      <c r="H275" s="66">
        <v>1006640</v>
      </c>
      <c r="I275" s="74">
        <v>1082722.35</v>
      </c>
      <c r="J275" s="70">
        <v>1082722.35</v>
      </c>
      <c r="K275" s="60">
        <v>1005487.35</v>
      </c>
      <c r="L275" s="61">
        <f t="shared" si="65"/>
        <v>0.9988397848668795</v>
      </c>
      <c r="M275" s="61">
        <f t="shared" si="68"/>
        <v>0.0020991951022923294</v>
      </c>
      <c r="N275" s="16"/>
    </row>
    <row r="276" spans="1:15" s="18" customFormat="1" ht="25.5">
      <c r="A276" s="49">
        <v>271</v>
      </c>
      <c r="B276" s="57" t="s">
        <v>83</v>
      </c>
      <c r="C276" s="57" t="s">
        <v>83</v>
      </c>
      <c r="D276" s="58" t="s">
        <v>192</v>
      </c>
      <c r="E276" s="59">
        <v>445100</v>
      </c>
      <c r="F276" s="59">
        <v>415580</v>
      </c>
      <c r="G276" s="59">
        <v>415580</v>
      </c>
      <c r="H276" s="66">
        <v>393290</v>
      </c>
      <c r="I276" s="74">
        <v>412832.51</v>
      </c>
      <c r="J276" s="70">
        <v>412832.51</v>
      </c>
      <c r="K276" s="60">
        <v>390542.51</v>
      </c>
      <c r="L276" s="61">
        <f t="shared" si="65"/>
        <v>0.9933887819433082</v>
      </c>
      <c r="M276" s="61">
        <f t="shared" si="68"/>
        <v>0.0008004046310294132</v>
      </c>
      <c r="N276" s="16"/>
      <c r="O276" s="19"/>
    </row>
    <row r="277" spans="1:15" s="18" customFormat="1" ht="12.75">
      <c r="A277" s="56">
        <v>272</v>
      </c>
      <c r="B277" s="50" t="s">
        <v>83</v>
      </c>
      <c r="C277" s="51" t="s">
        <v>193</v>
      </c>
      <c r="D277" s="52" t="s">
        <v>407</v>
      </c>
      <c r="E277" s="53">
        <f aca="true" t="shared" si="69" ref="E277:K277">E278</f>
        <v>672700</v>
      </c>
      <c r="F277" s="53">
        <f t="shared" si="69"/>
        <v>718430</v>
      </c>
      <c r="G277" s="53">
        <f t="shared" si="69"/>
        <v>718430</v>
      </c>
      <c r="H277" s="65">
        <f t="shared" si="69"/>
        <v>619530</v>
      </c>
      <c r="I277" s="73">
        <f t="shared" si="69"/>
        <v>711276.8</v>
      </c>
      <c r="J277" s="69">
        <f t="shared" si="69"/>
        <v>711276.8</v>
      </c>
      <c r="K277" s="54">
        <f t="shared" si="69"/>
        <v>617216.34</v>
      </c>
      <c r="L277" s="55">
        <f t="shared" si="65"/>
        <v>0.9900432888381611</v>
      </c>
      <c r="M277" s="55">
        <f t="shared" si="68"/>
        <v>0.0013790320066212366</v>
      </c>
      <c r="N277" s="16"/>
      <c r="O277" s="19"/>
    </row>
    <row r="278" spans="1:15" s="18" customFormat="1" ht="12.75">
      <c r="A278" s="49">
        <v>273</v>
      </c>
      <c r="B278" s="57" t="s">
        <v>83</v>
      </c>
      <c r="C278" s="57" t="s">
        <v>83</v>
      </c>
      <c r="D278" s="58" t="s">
        <v>194</v>
      </c>
      <c r="E278" s="59">
        <v>672700</v>
      </c>
      <c r="F278" s="59">
        <v>718430</v>
      </c>
      <c r="G278" s="59">
        <v>718430</v>
      </c>
      <c r="H278" s="66">
        <v>619530</v>
      </c>
      <c r="I278" s="74">
        <v>711276.8</v>
      </c>
      <c r="J278" s="70">
        <v>711276.8</v>
      </c>
      <c r="K278" s="60">
        <v>617216.34</v>
      </c>
      <c r="L278" s="61">
        <f t="shared" si="65"/>
        <v>0.9900432888381611</v>
      </c>
      <c r="M278" s="61">
        <f t="shared" si="68"/>
        <v>0.0013790320066212366</v>
      </c>
      <c r="N278" s="16"/>
      <c r="O278" s="19"/>
    </row>
    <row r="279" spans="1:15" s="18" customFormat="1" ht="12.75">
      <c r="A279" s="56">
        <v>274</v>
      </c>
      <c r="B279" s="50" t="s">
        <v>83</v>
      </c>
      <c r="C279" s="51" t="s">
        <v>195</v>
      </c>
      <c r="D279" s="52" t="s">
        <v>373</v>
      </c>
      <c r="E279" s="53">
        <f aca="true" t="shared" si="70" ref="E279:K279">SUM(E280:E309)</f>
        <v>22279500</v>
      </c>
      <c r="F279" s="53">
        <f t="shared" si="70"/>
        <v>25448322</v>
      </c>
      <c r="G279" s="53">
        <f t="shared" si="70"/>
        <v>22707322</v>
      </c>
      <c r="H279" s="65">
        <f t="shared" si="70"/>
        <v>17146625</v>
      </c>
      <c r="I279" s="73">
        <f t="shared" si="70"/>
        <v>24932327.82</v>
      </c>
      <c r="J279" s="69">
        <f t="shared" si="70"/>
        <v>22228365.35</v>
      </c>
      <c r="K279" s="54">
        <f t="shared" si="70"/>
        <v>16946505.78</v>
      </c>
      <c r="L279" s="55">
        <f t="shared" si="65"/>
        <v>0.9797238426957974</v>
      </c>
      <c r="M279" s="55">
        <f t="shared" si="68"/>
        <v>0.048339096767043545</v>
      </c>
      <c r="N279" s="16"/>
      <c r="O279" s="19"/>
    </row>
    <row r="280" spans="1:15" s="18" customFormat="1" ht="38.25">
      <c r="A280" s="49">
        <v>275</v>
      </c>
      <c r="B280" s="57" t="s">
        <v>83</v>
      </c>
      <c r="C280" s="57" t="s">
        <v>83</v>
      </c>
      <c r="D280" s="58" t="s">
        <v>529</v>
      </c>
      <c r="E280" s="59"/>
      <c r="F280" s="59">
        <v>128000</v>
      </c>
      <c r="G280" s="59">
        <v>128000</v>
      </c>
      <c r="H280" s="66"/>
      <c r="I280" s="74">
        <v>11590</v>
      </c>
      <c r="J280" s="70">
        <v>11590</v>
      </c>
      <c r="K280" s="60"/>
      <c r="L280" s="61">
        <f t="shared" si="65"/>
        <v>0.090546875</v>
      </c>
      <c r="M280" s="61">
        <f t="shared" si="68"/>
        <v>2.247083126673066E-05</v>
      </c>
      <c r="N280" s="16"/>
      <c r="O280" s="19"/>
    </row>
    <row r="281" spans="1:15" s="18" customFormat="1" ht="12.75">
      <c r="A281" s="56">
        <v>276</v>
      </c>
      <c r="B281" s="57" t="s">
        <v>83</v>
      </c>
      <c r="C281" s="57" t="s">
        <v>83</v>
      </c>
      <c r="D281" s="58" t="s">
        <v>196</v>
      </c>
      <c r="E281" s="59">
        <v>770000</v>
      </c>
      <c r="F281" s="59">
        <v>1005100</v>
      </c>
      <c r="G281" s="59">
        <v>1005100</v>
      </c>
      <c r="H281" s="66"/>
      <c r="I281" s="74">
        <v>1004952</v>
      </c>
      <c r="J281" s="70">
        <v>1004952</v>
      </c>
      <c r="K281" s="60"/>
      <c r="L281" s="61">
        <f t="shared" si="65"/>
        <v>0.9998527509700528</v>
      </c>
      <c r="M281" s="61">
        <f t="shared" si="68"/>
        <v>0.0019484130132151434</v>
      </c>
      <c r="N281" s="16"/>
      <c r="O281" s="19"/>
    </row>
    <row r="282" spans="1:15" s="18" customFormat="1" ht="38.25">
      <c r="A282" s="49">
        <v>277</v>
      </c>
      <c r="B282" s="57" t="s">
        <v>83</v>
      </c>
      <c r="C282" s="57" t="s">
        <v>83</v>
      </c>
      <c r="D282" s="58" t="s">
        <v>530</v>
      </c>
      <c r="E282" s="59"/>
      <c r="F282" s="59">
        <v>6500</v>
      </c>
      <c r="G282" s="59">
        <v>6500</v>
      </c>
      <c r="H282" s="66">
        <v>4500</v>
      </c>
      <c r="I282" s="74">
        <v>6488.84</v>
      </c>
      <c r="J282" s="70">
        <v>6488.84</v>
      </c>
      <c r="K282" s="60">
        <v>4488.84</v>
      </c>
      <c r="L282" s="61">
        <f t="shared" si="65"/>
        <v>0.9982830769230769</v>
      </c>
      <c r="M282" s="61">
        <f t="shared" si="68"/>
        <v>1.2580640962624036E-05</v>
      </c>
      <c r="N282" s="16"/>
      <c r="O282" s="19"/>
    </row>
    <row r="283" spans="1:15" s="18" customFormat="1" ht="25.5">
      <c r="A283" s="56">
        <v>278</v>
      </c>
      <c r="B283" s="57" t="s">
        <v>83</v>
      </c>
      <c r="C283" s="57" t="s">
        <v>83</v>
      </c>
      <c r="D283" s="58" t="s">
        <v>531</v>
      </c>
      <c r="E283" s="59">
        <v>100000</v>
      </c>
      <c r="F283" s="59">
        <v>83000</v>
      </c>
      <c r="G283" s="59"/>
      <c r="H283" s="66"/>
      <c r="I283" s="74">
        <v>69784</v>
      </c>
      <c r="J283" s="70"/>
      <c r="K283" s="60"/>
      <c r="L283" s="61">
        <f t="shared" si="65"/>
        <v>0.8407710843373494</v>
      </c>
      <c r="M283" s="61">
        <f t="shared" si="68"/>
        <v>0.00013529805773231514</v>
      </c>
      <c r="N283" s="16"/>
      <c r="O283" s="19"/>
    </row>
    <row r="284" spans="1:15" s="18" customFormat="1" ht="38.25">
      <c r="A284" s="49">
        <v>279</v>
      </c>
      <c r="B284" s="57" t="s">
        <v>83</v>
      </c>
      <c r="C284" s="57" t="s">
        <v>83</v>
      </c>
      <c r="D284" s="58" t="s">
        <v>532</v>
      </c>
      <c r="E284" s="59"/>
      <c r="F284" s="59">
        <v>1500</v>
      </c>
      <c r="G284" s="59">
        <v>1500</v>
      </c>
      <c r="H284" s="66"/>
      <c r="I284" s="74">
        <v>1500</v>
      </c>
      <c r="J284" s="70">
        <v>1500</v>
      </c>
      <c r="K284" s="60"/>
      <c r="L284" s="61">
        <f t="shared" si="65"/>
        <v>1</v>
      </c>
      <c r="M284" s="61">
        <f t="shared" si="68"/>
        <v>2.9082180241670397E-06</v>
      </c>
      <c r="N284" s="16"/>
      <c r="O284" s="19"/>
    </row>
    <row r="285" spans="1:15" s="18" customFormat="1" ht="25.5">
      <c r="A285" s="56">
        <v>280</v>
      </c>
      <c r="B285" s="57" t="s">
        <v>83</v>
      </c>
      <c r="C285" s="57" t="s">
        <v>83</v>
      </c>
      <c r="D285" s="58" t="s">
        <v>533</v>
      </c>
      <c r="E285" s="59">
        <v>48300</v>
      </c>
      <c r="F285" s="59">
        <v>48300</v>
      </c>
      <c r="G285" s="59">
        <v>48300</v>
      </c>
      <c r="H285" s="66"/>
      <c r="I285" s="74"/>
      <c r="J285" s="70">
        <f>0-0</f>
        <v>0</v>
      </c>
      <c r="K285" s="60"/>
      <c r="L285" s="61">
        <f t="shared" si="65"/>
        <v>0</v>
      </c>
      <c r="M285" s="61">
        <f t="shared" si="68"/>
        <v>0</v>
      </c>
      <c r="N285" s="16"/>
      <c r="O285" s="19"/>
    </row>
    <row r="286" spans="1:15" s="18" customFormat="1" ht="25.5">
      <c r="A286" s="49">
        <v>281</v>
      </c>
      <c r="B286" s="57" t="s">
        <v>83</v>
      </c>
      <c r="C286" s="57" t="s">
        <v>83</v>
      </c>
      <c r="D286" s="58" t="s">
        <v>534</v>
      </c>
      <c r="E286" s="59"/>
      <c r="F286" s="59">
        <v>30850</v>
      </c>
      <c r="G286" s="59">
        <v>30850</v>
      </c>
      <c r="H286" s="66"/>
      <c r="I286" s="74">
        <v>30824.28</v>
      </c>
      <c r="J286" s="70">
        <v>30824.28</v>
      </c>
      <c r="K286" s="60"/>
      <c r="L286" s="61">
        <f t="shared" si="65"/>
        <v>0.9991662884927066</v>
      </c>
      <c r="M286" s="61">
        <f t="shared" si="68"/>
        <v>5.976248445198106E-05</v>
      </c>
      <c r="N286" s="16"/>
      <c r="O286" s="19"/>
    </row>
    <row r="287" spans="1:15" s="18" customFormat="1" ht="12.75">
      <c r="A287" s="56">
        <v>282</v>
      </c>
      <c r="B287" s="57" t="s">
        <v>83</v>
      </c>
      <c r="C287" s="57" t="s">
        <v>83</v>
      </c>
      <c r="D287" s="58" t="s">
        <v>535</v>
      </c>
      <c r="E287" s="59"/>
      <c r="F287" s="59">
        <v>40000</v>
      </c>
      <c r="G287" s="59">
        <v>40000</v>
      </c>
      <c r="H287" s="66"/>
      <c r="I287" s="74">
        <v>39945.24</v>
      </c>
      <c r="J287" s="70">
        <v>39945.24</v>
      </c>
      <c r="K287" s="60"/>
      <c r="L287" s="61">
        <f t="shared" si="65"/>
        <v>0.9986309999999999</v>
      </c>
      <c r="M287" s="61">
        <f t="shared" si="68"/>
        <v>7.744631129845213E-05</v>
      </c>
      <c r="N287" s="16"/>
      <c r="O287" s="19"/>
    </row>
    <row r="288" spans="1:15" s="18" customFormat="1" ht="25.5">
      <c r="A288" s="49">
        <v>283</v>
      </c>
      <c r="B288" s="57" t="s">
        <v>83</v>
      </c>
      <c r="C288" s="57" t="s">
        <v>83</v>
      </c>
      <c r="D288" s="58" t="s">
        <v>536</v>
      </c>
      <c r="E288" s="59"/>
      <c r="F288" s="59">
        <v>46850</v>
      </c>
      <c r="G288" s="59">
        <v>46850</v>
      </c>
      <c r="H288" s="66"/>
      <c r="I288" s="74">
        <v>46815.86</v>
      </c>
      <c r="J288" s="70">
        <v>46815.86</v>
      </c>
      <c r="K288" s="60"/>
      <c r="L288" s="61">
        <f t="shared" si="65"/>
        <v>0.9992712913553895</v>
      </c>
      <c r="M288" s="61">
        <f t="shared" si="68"/>
        <v>9.076715191258717E-05</v>
      </c>
      <c r="N288" s="16"/>
      <c r="O288" s="19"/>
    </row>
    <row r="289" spans="1:15" s="18" customFormat="1" ht="12.75">
      <c r="A289" s="56">
        <v>284</v>
      </c>
      <c r="B289" s="57" t="s">
        <v>83</v>
      </c>
      <c r="C289" s="57" t="s">
        <v>83</v>
      </c>
      <c r="D289" s="58" t="s">
        <v>537</v>
      </c>
      <c r="E289" s="59">
        <v>300000</v>
      </c>
      <c r="F289" s="59">
        <v>558500</v>
      </c>
      <c r="G289" s="59"/>
      <c r="H289" s="66"/>
      <c r="I289" s="74">
        <v>547649.48</v>
      </c>
      <c r="J289" s="70"/>
      <c r="K289" s="60"/>
      <c r="L289" s="61">
        <f aca="true" t="shared" si="71" ref="L289:L352">I289/F289</f>
        <v>0.9805720322291853</v>
      </c>
      <c r="M289" s="61">
        <f t="shared" si="68"/>
        <v>0.0010617893924411378</v>
      </c>
      <c r="N289" s="16"/>
      <c r="O289" s="19"/>
    </row>
    <row r="290" spans="1:15" s="18" customFormat="1" ht="38.25">
      <c r="A290" s="49">
        <v>285</v>
      </c>
      <c r="B290" s="57" t="s">
        <v>83</v>
      </c>
      <c r="C290" s="57" t="s">
        <v>83</v>
      </c>
      <c r="D290" s="58" t="s">
        <v>538</v>
      </c>
      <c r="E290" s="59"/>
      <c r="F290" s="59">
        <v>6580</v>
      </c>
      <c r="G290" s="59">
        <v>6580</v>
      </c>
      <c r="H290" s="66"/>
      <c r="I290" s="74">
        <v>6580</v>
      </c>
      <c r="J290" s="70">
        <v>6580</v>
      </c>
      <c r="K290" s="60"/>
      <c r="L290" s="61">
        <f t="shared" si="71"/>
        <v>1</v>
      </c>
      <c r="M290" s="61">
        <f t="shared" si="68"/>
        <v>1.2757383066012748E-05</v>
      </c>
      <c r="N290" s="16"/>
      <c r="O290" s="19"/>
    </row>
    <row r="291" spans="1:15" s="18" customFormat="1" ht="38.25">
      <c r="A291" s="56">
        <v>286</v>
      </c>
      <c r="B291" s="57" t="s">
        <v>83</v>
      </c>
      <c r="C291" s="57" t="s">
        <v>83</v>
      </c>
      <c r="D291" s="58" t="s">
        <v>539</v>
      </c>
      <c r="E291" s="59"/>
      <c r="F291" s="59">
        <v>2500</v>
      </c>
      <c r="G291" s="59">
        <v>2500</v>
      </c>
      <c r="H291" s="66"/>
      <c r="I291" s="74">
        <v>2500</v>
      </c>
      <c r="J291" s="70">
        <v>2500</v>
      </c>
      <c r="K291" s="60"/>
      <c r="L291" s="61">
        <f t="shared" si="71"/>
        <v>1</v>
      </c>
      <c r="M291" s="61">
        <f t="shared" si="68"/>
        <v>4.8470300402783995E-06</v>
      </c>
      <c r="N291" s="16"/>
      <c r="O291" s="19"/>
    </row>
    <row r="292" spans="1:15" s="18" customFormat="1" ht="38.25">
      <c r="A292" s="49">
        <v>287</v>
      </c>
      <c r="B292" s="57" t="s">
        <v>83</v>
      </c>
      <c r="C292" s="57" t="s">
        <v>83</v>
      </c>
      <c r="D292" s="58" t="s">
        <v>540</v>
      </c>
      <c r="E292" s="59"/>
      <c r="F292" s="59">
        <v>1500</v>
      </c>
      <c r="G292" s="59">
        <v>1500</v>
      </c>
      <c r="H292" s="66"/>
      <c r="I292" s="74">
        <v>1500</v>
      </c>
      <c r="J292" s="70">
        <v>1500</v>
      </c>
      <c r="K292" s="60"/>
      <c r="L292" s="61">
        <f t="shared" si="71"/>
        <v>1</v>
      </c>
      <c r="M292" s="61">
        <f t="shared" si="68"/>
        <v>2.9082180241670397E-06</v>
      </c>
      <c r="N292" s="16"/>
      <c r="O292" s="19"/>
    </row>
    <row r="293" spans="1:15" s="18" customFormat="1" ht="12.75">
      <c r="A293" s="56">
        <v>288</v>
      </c>
      <c r="B293" s="57" t="s">
        <v>83</v>
      </c>
      <c r="C293" s="57" t="s">
        <v>83</v>
      </c>
      <c r="D293" s="58" t="s">
        <v>541</v>
      </c>
      <c r="E293" s="59">
        <v>1000000</v>
      </c>
      <c r="F293" s="59">
        <v>2052000</v>
      </c>
      <c r="G293" s="59"/>
      <c r="H293" s="66"/>
      <c r="I293" s="74">
        <v>2039230</v>
      </c>
      <c r="J293" s="70"/>
      <c r="K293" s="60"/>
      <c r="L293" s="61">
        <f t="shared" si="71"/>
        <v>0.9937768031189084</v>
      </c>
      <c r="M293" s="61">
        <f t="shared" si="68"/>
        <v>0.003953683627614769</v>
      </c>
      <c r="N293" s="16"/>
      <c r="O293" s="19"/>
    </row>
    <row r="294" spans="1:15" s="18" customFormat="1" ht="38.25">
      <c r="A294" s="49">
        <v>289</v>
      </c>
      <c r="B294" s="57" t="s">
        <v>83</v>
      </c>
      <c r="C294" s="57" t="s">
        <v>83</v>
      </c>
      <c r="D294" s="58" t="s">
        <v>542</v>
      </c>
      <c r="E294" s="59"/>
      <c r="F294" s="59">
        <v>2600</v>
      </c>
      <c r="G294" s="59">
        <v>2600</v>
      </c>
      <c r="H294" s="66"/>
      <c r="I294" s="74">
        <v>2600</v>
      </c>
      <c r="J294" s="70">
        <v>2600</v>
      </c>
      <c r="K294" s="60"/>
      <c r="L294" s="61">
        <f t="shared" si="71"/>
        <v>1</v>
      </c>
      <c r="M294" s="61">
        <f t="shared" si="68"/>
        <v>5.040911241889535E-06</v>
      </c>
      <c r="N294" s="16"/>
      <c r="O294" s="19"/>
    </row>
    <row r="295" spans="1:15" s="18" customFormat="1" ht="12.75">
      <c r="A295" s="56">
        <v>290</v>
      </c>
      <c r="B295" s="57" t="s">
        <v>83</v>
      </c>
      <c r="C295" s="57" t="s">
        <v>83</v>
      </c>
      <c r="D295" s="58" t="s">
        <v>543</v>
      </c>
      <c r="E295" s="59"/>
      <c r="F295" s="59">
        <v>45000</v>
      </c>
      <c r="G295" s="59"/>
      <c r="H295" s="66"/>
      <c r="I295" s="74">
        <v>44999.99</v>
      </c>
      <c r="J295" s="70"/>
      <c r="K295" s="60"/>
      <c r="L295" s="61">
        <f t="shared" si="71"/>
        <v>0.9999997777777777</v>
      </c>
      <c r="M295" s="61">
        <f t="shared" si="68"/>
        <v>8.724652133689103E-05</v>
      </c>
      <c r="N295" s="16"/>
      <c r="O295" s="19"/>
    </row>
    <row r="296" spans="1:15" s="18" customFormat="1" ht="38.25">
      <c r="A296" s="49">
        <v>291</v>
      </c>
      <c r="B296" s="57" t="s">
        <v>83</v>
      </c>
      <c r="C296" s="57" t="s">
        <v>83</v>
      </c>
      <c r="D296" s="58" t="s">
        <v>544</v>
      </c>
      <c r="E296" s="59"/>
      <c r="F296" s="59">
        <v>1830</v>
      </c>
      <c r="G296" s="59">
        <v>1830</v>
      </c>
      <c r="H296" s="66"/>
      <c r="I296" s="74">
        <v>1590</v>
      </c>
      <c r="J296" s="70">
        <v>1590</v>
      </c>
      <c r="K296" s="60"/>
      <c r="L296" s="61">
        <f t="shared" si="71"/>
        <v>0.8688524590163934</v>
      </c>
      <c r="M296" s="61">
        <f t="shared" si="68"/>
        <v>3.0827111056170623E-06</v>
      </c>
      <c r="N296" s="16"/>
      <c r="O296" s="19"/>
    </row>
    <row r="297" spans="1:15" s="18" customFormat="1" ht="12.75">
      <c r="A297" s="56">
        <v>292</v>
      </c>
      <c r="B297" s="57" t="s">
        <v>83</v>
      </c>
      <c r="C297" s="57" t="s">
        <v>83</v>
      </c>
      <c r="D297" s="58" t="s">
        <v>545</v>
      </c>
      <c r="E297" s="59"/>
      <c r="F297" s="59">
        <v>2500</v>
      </c>
      <c r="G297" s="59"/>
      <c r="H297" s="66"/>
      <c r="I297" s="74">
        <v>2299</v>
      </c>
      <c r="J297" s="70"/>
      <c r="K297" s="60"/>
      <c r="L297" s="61">
        <f t="shared" si="71"/>
        <v>0.9196</v>
      </c>
      <c r="M297" s="61">
        <f t="shared" si="68"/>
        <v>4.457328825040016E-06</v>
      </c>
      <c r="N297" s="16"/>
      <c r="O297" s="19"/>
    </row>
    <row r="298" spans="1:15" s="18" customFormat="1" ht="38.25">
      <c r="A298" s="49">
        <v>293</v>
      </c>
      <c r="B298" s="57" t="s">
        <v>83</v>
      </c>
      <c r="C298" s="57" t="s">
        <v>83</v>
      </c>
      <c r="D298" s="58" t="s">
        <v>546</v>
      </c>
      <c r="E298" s="59"/>
      <c r="F298" s="59">
        <v>2500</v>
      </c>
      <c r="G298" s="59">
        <v>2500</v>
      </c>
      <c r="H298" s="66"/>
      <c r="I298" s="74">
        <v>2500</v>
      </c>
      <c r="J298" s="70">
        <v>2500</v>
      </c>
      <c r="K298" s="60"/>
      <c r="L298" s="61">
        <f t="shared" si="71"/>
        <v>1</v>
      </c>
      <c r="M298" s="61">
        <f t="shared" si="68"/>
        <v>4.8470300402783995E-06</v>
      </c>
      <c r="N298" s="16"/>
      <c r="O298" s="19"/>
    </row>
    <row r="299" spans="1:15" s="18" customFormat="1" ht="12.75">
      <c r="A299" s="56">
        <v>294</v>
      </c>
      <c r="B299" s="57" t="s">
        <v>83</v>
      </c>
      <c r="C299" s="57" t="s">
        <v>83</v>
      </c>
      <c r="D299" s="58" t="s">
        <v>1</v>
      </c>
      <c r="E299" s="59">
        <v>447900</v>
      </c>
      <c r="F299" s="59">
        <v>568450</v>
      </c>
      <c r="G299" s="59">
        <v>568450</v>
      </c>
      <c r="H299" s="66">
        <v>432000</v>
      </c>
      <c r="I299" s="74">
        <v>527721.42</v>
      </c>
      <c r="J299" s="70">
        <v>527721.42</v>
      </c>
      <c r="K299" s="60">
        <v>399205.14</v>
      </c>
      <c r="L299" s="61">
        <f t="shared" si="71"/>
        <v>0.9283515172838421</v>
      </c>
      <c r="M299" s="61">
        <f t="shared" si="68"/>
        <v>0.0010231526302553497</v>
      </c>
      <c r="N299" s="16"/>
      <c r="O299" s="19"/>
    </row>
    <row r="300" spans="1:15" s="18" customFormat="1" ht="12.75">
      <c r="A300" s="49">
        <v>295</v>
      </c>
      <c r="B300" s="57" t="s">
        <v>83</v>
      </c>
      <c r="C300" s="57" t="s">
        <v>83</v>
      </c>
      <c r="D300" s="58" t="s">
        <v>374</v>
      </c>
      <c r="E300" s="59">
        <v>3720600</v>
      </c>
      <c r="F300" s="59">
        <v>3630515</v>
      </c>
      <c r="G300" s="59">
        <v>3630515</v>
      </c>
      <c r="H300" s="66">
        <v>2723945</v>
      </c>
      <c r="I300" s="74">
        <v>3588621.68</v>
      </c>
      <c r="J300" s="70">
        <v>3588621.68</v>
      </c>
      <c r="K300" s="60">
        <v>2685204.69</v>
      </c>
      <c r="L300" s="61">
        <f t="shared" si="71"/>
        <v>0.9884607776031775</v>
      </c>
      <c r="M300" s="61">
        <f t="shared" si="68"/>
        <v>0.006957662834461736</v>
      </c>
      <c r="N300" s="16"/>
      <c r="O300" s="19"/>
    </row>
    <row r="301" spans="1:15" s="18" customFormat="1" ht="12.75">
      <c r="A301" s="56">
        <v>296</v>
      </c>
      <c r="B301" s="57" t="s">
        <v>83</v>
      </c>
      <c r="C301" s="57" t="s">
        <v>83</v>
      </c>
      <c r="D301" s="58" t="s">
        <v>375</v>
      </c>
      <c r="E301" s="59">
        <v>1837800</v>
      </c>
      <c r="F301" s="59">
        <v>1857640</v>
      </c>
      <c r="G301" s="59">
        <v>1857640</v>
      </c>
      <c r="H301" s="66">
        <v>1545940</v>
      </c>
      <c r="I301" s="74">
        <v>1833534.86</v>
      </c>
      <c r="J301" s="70">
        <v>1833534.86</v>
      </c>
      <c r="K301" s="60">
        <v>1530228.88</v>
      </c>
      <c r="L301" s="61">
        <f t="shared" si="71"/>
        <v>0.9870237828642795</v>
      </c>
      <c r="M301" s="61">
        <f t="shared" si="68"/>
        <v>0.00355487941852706</v>
      </c>
      <c r="N301" s="16"/>
      <c r="O301" s="19"/>
    </row>
    <row r="302" spans="1:15" s="18" customFormat="1" ht="12.75">
      <c r="A302" s="49">
        <v>297</v>
      </c>
      <c r="B302" s="57" t="s">
        <v>83</v>
      </c>
      <c r="C302" s="57" t="s">
        <v>83</v>
      </c>
      <c r="D302" s="58" t="s">
        <v>376</v>
      </c>
      <c r="E302" s="59">
        <v>1627100</v>
      </c>
      <c r="F302" s="59">
        <v>1460070</v>
      </c>
      <c r="G302" s="59">
        <v>1460070</v>
      </c>
      <c r="H302" s="66">
        <v>873440</v>
      </c>
      <c r="I302" s="74">
        <v>1459947.37</v>
      </c>
      <c r="J302" s="70">
        <v>1459947.37</v>
      </c>
      <c r="K302" s="60">
        <v>873421.91</v>
      </c>
      <c r="L302" s="61">
        <f t="shared" si="71"/>
        <v>0.999916010876191</v>
      </c>
      <c r="M302" s="61">
        <f t="shared" si="68"/>
        <v>0.002830563503846178</v>
      </c>
      <c r="N302" s="16"/>
      <c r="O302" s="19"/>
    </row>
    <row r="303" spans="1:15" s="18" customFormat="1" ht="12.75">
      <c r="A303" s="56">
        <v>298</v>
      </c>
      <c r="B303" s="57" t="s">
        <v>83</v>
      </c>
      <c r="C303" s="57" t="s">
        <v>83</v>
      </c>
      <c r="D303" s="58" t="s">
        <v>377</v>
      </c>
      <c r="E303" s="59">
        <v>2076800</v>
      </c>
      <c r="F303" s="59">
        <v>2241390</v>
      </c>
      <c r="G303" s="59">
        <v>2241390</v>
      </c>
      <c r="H303" s="66">
        <v>1804030</v>
      </c>
      <c r="I303" s="74">
        <v>2233093.65</v>
      </c>
      <c r="J303" s="70">
        <v>2233093.65</v>
      </c>
      <c r="K303" s="60">
        <v>1798828.84</v>
      </c>
      <c r="L303" s="61">
        <f t="shared" si="71"/>
        <v>0.9962985691914392</v>
      </c>
      <c r="M303" s="61">
        <f t="shared" si="68"/>
        <v>0.004329548801721975</v>
      </c>
      <c r="N303" s="16"/>
      <c r="O303" s="19"/>
    </row>
    <row r="304" spans="1:15" s="18" customFormat="1" ht="12.75">
      <c r="A304" s="49">
        <v>299</v>
      </c>
      <c r="B304" s="57" t="s">
        <v>83</v>
      </c>
      <c r="C304" s="57" t="s">
        <v>83</v>
      </c>
      <c r="D304" s="58" t="s">
        <v>378</v>
      </c>
      <c r="E304" s="59">
        <v>2902000</v>
      </c>
      <c r="F304" s="59">
        <v>3132170</v>
      </c>
      <c r="G304" s="59">
        <v>3132170</v>
      </c>
      <c r="H304" s="66">
        <v>2649740</v>
      </c>
      <c r="I304" s="74">
        <v>3099267.61</v>
      </c>
      <c r="J304" s="70">
        <v>3099267.61</v>
      </c>
      <c r="K304" s="60">
        <v>2638091.03</v>
      </c>
      <c r="L304" s="61">
        <f t="shared" si="71"/>
        <v>0.989495337098561</v>
      </c>
      <c r="M304" s="61">
        <f t="shared" si="68"/>
        <v>0.006008897283412735</v>
      </c>
      <c r="N304" s="16"/>
      <c r="O304" s="19"/>
    </row>
    <row r="305" spans="1:14" s="19" customFormat="1" ht="12.75">
      <c r="A305" s="56">
        <v>300</v>
      </c>
      <c r="B305" s="57" t="s">
        <v>83</v>
      </c>
      <c r="C305" s="57" t="s">
        <v>83</v>
      </c>
      <c r="D305" s="58" t="s">
        <v>379</v>
      </c>
      <c r="E305" s="59">
        <v>1740800</v>
      </c>
      <c r="F305" s="59">
        <v>1858119</v>
      </c>
      <c r="G305" s="59">
        <v>1858119</v>
      </c>
      <c r="H305" s="66">
        <v>1499019</v>
      </c>
      <c r="I305" s="74">
        <v>1852795.65</v>
      </c>
      <c r="J305" s="70">
        <v>1852795.65</v>
      </c>
      <c r="K305" s="60">
        <v>1496164.36</v>
      </c>
      <c r="L305" s="61">
        <f t="shared" si="71"/>
        <v>0.9971350866117832</v>
      </c>
      <c r="M305" s="61">
        <f t="shared" si="68"/>
        <v>0.003592222469618857</v>
      </c>
      <c r="N305" s="16"/>
    </row>
    <row r="306" spans="1:14" s="19" customFormat="1" ht="12.75">
      <c r="A306" s="49">
        <v>301</v>
      </c>
      <c r="B306" s="57" t="s">
        <v>83</v>
      </c>
      <c r="C306" s="57" t="s">
        <v>83</v>
      </c>
      <c r="D306" s="58" t="s">
        <v>380</v>
      </c>
      <c r="E306" s="59">
        <v>2870000</v>
      </c>
      <c r="F306" s="59">
        <v>3138078</v>
      </c>
      <c r="G306" s="59">
        <v>3138078</v>
      </c>
      <c r="H306" s="66">
        <v>2671078</v>
      </c>
      <c r="I306" s="74">
        <v>3092936.86</v>
      </c>
      <c r="J306" s="70">
        <v>3092936.86</v>
      </c>
      <c r="K306" s="60">
        <v>2633472.34</v>
      </c>
      <c r="L306" s="61">
        <f t="shared" si="71"/>
        <v>0.985615035700196</v>
      </c>
      <c r="M306" s="61">
        <f t="shared" si="68"/>
        <v>0.005996623149241738</v>
      </c>
      <c r="N306" s="16"/>
    </row>
    <row r="307" spans="1:14" s="19" customFormat="1" ht="12.75">
      <c r="A307" s="56">
        <v>302</v>
      </c>
      <c r="B307" s="57" t="s">
        <v>83</v>
      </c>
      <c r="C307" s="57" t="s">
        <v>83</v>
      </c>
      <c r="D307" s="58" t="s">
        <v>381</v>
      </c>
      <c r="E307" s="59">
        <v>1975900</v>
      </c>
      <c r="F307" s="59">
        <v>2561243</v>
      </c>
      <c r="G307" s="59">
        <v>2561243</v>
      </c>
      <c r="H307" s="66">
        <v>2155243</v>
      </c>
      <c r="I307" s="74">
        <v>2473230.56</v>
      </c>
      <c r="J307" s="70">
        <v>2473230.56</v>
      </c>
      <c r="K307" s="60">
        <v>2122951.25</v>
      </c>
      <c r="L307" s="61">
        <f t="shared" si="71"/>
        <v>0.965636825556966</v>
      </c>
      <c r="M307" s="61">
        <f t="shared" si="68"/>
        <v>0.004795129128341828</v>
      </c>
      <c r="N307" s="16"/>
    </row>
    <row r="308" spans="1:14" s="19" customFormat="1" ht="63.75">
      <c r="A308" s="49">
        <v>303</v>
      </c>
      <c r="B308" s="57" t="s">
        <v>83</v>
      </c>
      <c r="C308" s="57" t="s">
        <v>83</v>
      </c>
      <c r="D308" s="58" t="s">
        <v>521</v>
      </c>
      <c r="E308" s="59"/>
      <c r="F308" s="59">
        <v>10247</v>
      </c>
      <c r="G308" s="59">
        <v>10247</v>
      </c>
      <c r="H308" s="66"/>
      <c r="I308" s="74">
        <v>9753.67</v>
      </c>
      <c r="J308" s="70">
        <v>9753.67</v>
      </c>
      <c r="K308" s="60"/>
      <c r="L308" s="61">
        <f t="shared" si="71"/>
        <v>0.9518561530203962</v>
      </c>
      <c r="M308" s="61">
        <f t="shared" si="68"/>
        <v>1.8910532597184888E-05</v>
      </c>
      <c r="N308" s="16"/>
    </row>
    <row r="309" spans="1:14" s="19" customFormat="1" ht="25.5">
      <c r="A309" s="56">
        <v>304</v>
      </c>
      <c r="B309" s="57" t="s">
        <v>83</v>
      </c>
      <c r="C309" s="57" t="s">
        <v>83</v>
      </c>
      <c r="D309" s="58" t="s">
        <v>423</v>
      </c>
      <c r="E309" s="59">
        <v>862300</v>
      </c>
      <c r="F309" s="59">
        <v>924790</v>
      </c>
      <c r="G309" s="59">
        <v>924790</v>
      </c>
      <c r="H309" s="66">
        <v>787690</v>
      </c>
      <c r="I309" s="74">
        <v>898075.8</v>
      </c>
      <c r="J309" s="70">
        <v>898075.8</v>
      </c>
      <c r="K309" s="60">
        <v>764448.5</v>
      </c>
      <c r="L309" s="61">
        <f t="shared" si="71"/>
        <v>0.9711132257052953</v>
      </c>
      <c r="M309" s="61">
        <f t="shared" si="68"/>
        <v>0.0017412001524188224</v>
      </c>
      <c r="N309" s="16"/>
    </row>
    <row r="310" spans="1:15" s="18" customFormat="1" ht="12.75">
      <c r="A310" s="49">
        <v>305</v>
      </c>
      <c r="B310" s="50" t="s">
        <v>83</v>
      </c>
      <c r="C310" s="51" t="s">
        <v>197</v>
      </c>
      <c r="D310" s="52" t="s">
        <v>382</v>
      </c>
      <c r="E310" s="53">
        <f aca="true" t="shared" si="72" ref="E310:K310">E311</f>
        <v>1866400</v>
      </c>
      <c r="F310" s="53">
        <f t="shared" si="72"/>
        <v>1908890</v>
      </c>
      <c r="G310" s="53">
        <f t="shared" si="72"/>
        <v>1908890</v>
      </c>
      <c r="H310" s="65">
        <f t="shared" si="72"/>
        <v>1755490</v>
      </c>
      <c r="I310" s="73">
        <f t="shared" si="72"/>
        <v>1881696.95</v>
      </c>
      <c r="J310" s="69">
        <f t="shared" si="72"/>
        <v>1881696.95</v>
      </c>
      <c r="K310" s="54">
        <f t="shared" si="72"/>
        <v>1735658.05</v>
      </c>
      <c r="L310" s="55">
        <f t="shared" si="71"/>
        <v>0.9857545222616284</v>
      </c>
      <c r="M310" s="55">
        <f t="shared" si="68"/>
        <v>0.0036482566573400967</v>
      </c>
      <c r="N310" s="16"/>
      <c r="O310" s="19"/>
    </row>
    <row r="311" spans="1:14" s="19" customFormat="1" ht="25.5">
      <c r="A311" s="56">
        <v>306</v>
      </c>
      <c r="B311" s="57" t="s">
        <v>83</v>
      </c>
      <c r="C311" s="57" t="s">
        <v>83</v>
      </c>
      <c r="D311" s="58" t="s">
        <v>383</v>
      </c>
      <c r="E311" s="59">
        <v>1866400</v>
      </c>
      <c r="F311" s="59">
        <v>1908890</v>
      </c>
      <c r="G311" s="59">
        <v>1908890</v>
      </c>
      <c r="H311" s="66">
        <v>1755490</v>
      </c>
      <c r="I311" s="74">
        <v>1881696.95</v>
      </c>
      <c r="J311" s="70">
        <v>1881696.95</v>
      </c>
      <c r="K311" s="60">
        <v>1735658.05</v>
      </c>
      <c r="L311" s="61">
        <f t="shared" si="71"/>
        <v>0.9857545222616284</v>
      </c>
      <c r="M311" s="61">
        <f t="shared" si="68"/>
        <v>0.0036482566573400967</v>
      </c>
      <c r="N311" s="16"/>
    </row>
    <row r="312" spans="1:15" s="18" customFormat="1" ht="12.75">
      <c r="A312" s="49">
        <v>307</v>
      </c>
      <c r="B312" s="50" t="s">
        <v>83</v>
      </c>
      <c r="C312" s="51" t="s">
        <v>198</v>
      </c>
      <c r="D312" s="52" t="s">
        <v>384</v>
      </c>
      <c r="E312" s="53">
        <f aca="true" t="shared" si="73" ref="E312:K312">SUM(E313:E322)</f>
        <v>457200</v>
      </c>
      <c r="F312" s="53">
        <f t="shared" si="73"/>
        <v>420060</v>
      </c>
      <c r="G312" s="53">
        <f t="shared" si="73"/>
        <v>420060</v>
      </c>
      <c r="H312" s="65">
        <f t="shared" si="73"/>
        <v>140450</v>
      </c>
      <c r="I312" s="73">
        <f t="shared" si="73"/>
        <v>338327.2299999999</v>
      </c>
      <c r="J312" s="69">
        <f t="shared" si="73"/>
        <v>338327.2299999999</v>
      </c>
      <c r="K312" s="54">
        <f t="shared" si="73"/>
        <v>138894.41</v>
      </c>
      <c r="L312" s="55">
        <f t="shared" si="71"/>
        <v>0.8054259629576725</v>
      </c>
      <c r="M312" s="55">
        <f t="shared" si="68"/>
        <v>0.0006559528989016716</v>
      </c>
      <c r="N312" s="16"/>
      <c r="O312" s="19"/>
    </row>
    <row r="313" spans="1:15" s="18" customFormat="1" ht="25.5">
      <c r="A313" s="56">
        <v>308</v>
      </c>
      <c r="B313" s="57" t="s">
        <v>83</v>
      </c>
      <c r="C313" s="57" t="s">
        <v>83</v>
      </c>
      <c r="D313" s="58" t="s">
        <v>199</v>
      </c>
      <c r="E313" s="59">
        <v>141500</v>
      </c>
      <c r="F313" s="59">
        <v>141500</v>
      </c>
      <c r="G313" s="59">
        <v>141500</v>
      </c>
      <c r="H313" s="66"/>
      <c r="I313" s="74">
        <v>67759.17</v>
      </c>
      <c r="J313" s="70">
        <v>67759.17</v>
      </c>
      <c r="K313" s="60"/>
      <c r="L313" s="61">
        <f t="shared" si="71"/>
        <v>0.4788633922261484</v>
      </c>
      <c r="M313" s="61">
        <f t="shared" si="68"/>
        <v>0.00013137229299773237</v>
      </c>
      <c r="N313" s="16"/>
      <c r="O313" s="19"/>
    </row>
    <row r="314" spans="1:14" s="19" customFormat="1" ht="12.75">
      <c r="A314" s="49">
        <v>309</v>
      </c>
      <c r="B314" s="57" t="s">
        <v>83</v>
      </c>
      <c r="C314" s="57" t="s">
        <v>83</v>
      </c>
      <c r="D314" s="58" t="s">
        <v>60</v>
      </c>
      <c r="E314" s="59">
        <v>5200</v>
      </c>
      <c r="F314" s="59">
        <v>5100</v>
      </c>
      <c r="G314" s="59">
        <v>5100</v>
      </c>
      <c r="H314" s="66"/>
      <c r="I314" s="74">
        <v>4485.6</v>
      </c>
      <c r="J314" s="70">
        <v>4485.6</v>
      </c>
      <c r="K314" s="60"/>
      <c r="L314" s="61">
        <f t="shared" si="71"/>
        <v>0.879529411764706</v>
      </c>
      <c r="M314" s="61">
        <f t="shared" si="68"/>
        <v>8.696735179469116E-06</v>
      </c>
      <c r="N314" s="16"/>
    </row>
    <row r="315" spans="1:14" s="19" customFormat="1" ht="12.75">
      <c r="A315" s="56">
        <v>310</v>
      </c>
      <c r="B315" s="57" t="s">
        <v>83</v>
      </c>
      <c r="C315" s="57" t="s">
        <v>83</v>
      </c>
      <c r="D315" s="58" t="s">
        <v>375</v>
      </c>
      <c r="E315" s="59">
        <v>204400</v>
      </c>
      <c r="F315" s="59">
        <v>193650</v>
      </c>
      <c r="G315" s="59">
        <v>193650</v>
      </c>
      <c r="H315" s="66">
        <v>131250</v>
      </c>
      <c r="I315" s="74">
        <v>192449.58</v>
      </c>
      <c r="J315" s="70">
        <v>192449.58</v>
      </c>
      <c r="K315" s="60">
        <v>130678.28</v>
      </c>
      <c r="L315" s="61">
        <f t="shared" si="71"/>
        <v>0.9938010844306738</v>
      </c>
      <c r="M315" s="61">
        <f t="shared" si="68"/>
        <v>0.0003731235581995844</v>
      </c>
      <c r="N315" s="16"/>
    </row>
    <row r="316" spans="1:14" s="19" customFormat="1" ht="12.75">
      <c r="A316" s="49">
        <v>311</v>
      </c>
      <c r="B316" s="57" t="s">
        <v>83</v>
      </c>
      <c r="C316" s="57" t="s">
        <v>83</v>
      </c>
      <c r="D316" s="58" t="s">
        <v>376</v>
      </c>
      <c r="E316" s="59">
        <v>1200</v>
      </c>
      <c r="F316" s="59">
        <v>300</v>
      </c>
      <c r="G316" s="59">
        <v>300</v>
      </c>
      <c r="H316" s="66"/>
      <c r="I316" s="74">
        <v>205.8</v>
      </c>
      <c r="J316" s="70">
        <v>205.8</v>
      </c>
      <c r="K316" s="60"/>
      <c r="L316" s="61">
        <f t="shared" si="71"/>
        <v>0.686</v>
      </c>
      <c r="M316" s="61">
        <f t="shared" si="68"/>
        <v>3.990075129157179E-07</v>
      </c>
      <c r="N316" s="16"/>
    </row>
    <row r="317" spans="1:14" s="19" customFormat="1" ht="12.75">
      <c r="A317" s="56">
        <v>312</v>
      </c>
      <c r="B317" s="57" t="s">
        <v>83</v>
      </c>
      <c r="C317" s="57" t="s">
        <v>83</v>
      </c>
      <c r="D317" s="58" t="s">
        <v>377</v>
      </c>
      <c r="E317" s="59">
        <v>20100</v>
      </c>
      <c r="F317" s="59">
        <v>17500</v>
      </c>
      <c r="G317" s="59">
        <v>17500</v>
      </c>
      <c r="H317" s="66"/>
      <c r="I317" s="74">
        <v>17075.7</v>
      </c>
      <c r="J317" s="70">
        <v>17075.7</v>
      </c>
      <c r="K317" s="60"/>
      <c r="L317" s="61">
        <f t="shared" si="71"/>
        <v>0.9757542857142858</v>
      </c>
      <c r="M317" s="61">
        <f t="shared" si="68"/>
        <v>3.310657234351275E-05</v>
      </c>
      <c r="N317" s="16"/>
    </row>
    <row r="318" spans="1:14" s="19" customFormat="1" ht="12.75">
      <c r="A318" s="49">
        <v>313</v>
      </c>
      <c r="B318" s="57" t="s">
        <v>83</v>
      </c>
      <c r="C318" s="57" t="s">
        <v>83</v>
      </c>
      <c r="D318" s="58" t="s">
        <v>378</v>
      </c>
      <c r="E318" s="59">
        <v>35300</v>
      </c>
      <c r="F318" s="59">
        <v>30490</v>
      </c>
      <c r="G318" s="59">
        <v>30490</v>
      </c>
      <c r="H318" s="66"/>
      <c r="I318" s="74">
        <v>27410.8</v>
      </c>
      <c r="J318" s="70">
        <v>27410.8</v>
      </c>
      <c r="K318" s="60"/>
      <c r="L318" s="61">
        <f t="shared" si="71"/>
        <v>0.8990095113151853</v>
      </c>
      <c r="M318" s="61">
        <f t="shared" si="68"/>
        <v>5.314438841122526E-05</v>
      </c>
      <c r="N318" s="16"/>
    </row>
    <row r="319" spans="1:14" s="19" customFormat="1" ht="12.75">
      <c r="A319" s="56">
        <v>314</v>
      </c>
      <c r="B319" s="57" t="s">
        <v>83</v>
      </c>
      <c r="C319" s="57" t="s">
        <v>83</v>
      </c>
      <c r="D319" s="58" t="s">
        <v>379</v>
      </c>
      <c r="E319" s="59">
        <v>5000</v>
      </c>
      <c r="F319" s="59">
        <v>6200</v>
      </c>
      <c r="G319" s="59">
        <v>6200</v>
      </c>
      <c r="H319" s="66"/>
      <c r="I319" s="74">
        <v>6200</v>
      </c>
      <c r="J319" s="70">
        <v>6200</v>
      </c>
      <c r="K319" s="60"/>
      <c r="L319" s="61">
        <f t="shared" si="71"/>
        <v>1</v>
      </c>
      <c r="M319" s="61">
        <f t="shared" si="68"/>
        <v>1.202063449989043E-05</v>
      </c>
      <c r="N319" s="16"/>
    </row>
    <row r="320" spans="1:15" s="18" customFormat="1" ht="12.75">
      <c r="A320" s="49">
        <v>315</v>
      </c>
      <c r="B320" s="57" t="s">
        <v>83</v>
      </c>
      <c r="C320" s="57" t="s">
        <v>83</v>
      </c>
      <c r="D320" s="58" t="s">
        <v>380</v>
      </c>
      <c r="E320" s="59">
        <v>38300</v>
      </c>
      <c r="F320" s="59">
        <v>20470</v>
      </c>
      <c r="G320" s="59">
        <v>20470</v>
      </c>
      <c r="H320" s="66">
        <v>9200</v>
      </c>
      <c r="I320" s="74">
        <v>18933.28</v>
      </c>
      <c r="J320" s="70">
        <v>18933.28</v>
      </c>
      <c r="K320" s="60">
        <v>8216.13</v>
      </c>
      <c r="L320" s="61">
        <f t="shared" si="71"/>
        <v>0.9249281875915975</v>
      </c>
      <c r="M320" s="61">
        <f t="shared" si="68"/>
        <v>3.6708070768400886E-05</v>
      </c>
      <c r="N320" s="16"/>
      <c r="O320" s="19"/>
    </row>
    <row r="321" spans="1:14" s="19" customFormat="1" ht="12.75">
      <c r="A321" s="56">
        <v>316</v>
      </c>
      <c r="B321" s="57" t="s">
        <v>83</v>
      </c>
      <c r="C321" s="57" t="s">
        <v>83</v>
      </c>
      <c r="D321" s="58" t="s">
        <v>381</v>
      </c>
      <c r="E321" s="59"/>
      <c r="F321" s="59">
        <v>850</v>
      </c>
      <c r="G321" s="59">
        <v>850</v>
      </c>
      <c r="H321" s="66"/>
      <c r="I321" s="74">
        <v>137.2</v>
      </c>
      <c r="J321" s="70">
        <v>137.2</v>
      </c>
      <c r="K321" s="60"/>
      <c r="L321" s="61">
        <f t="shared" si="71"/>
        <v>0.16141176470588234</v>
      </c>
      <c r="M321" s="61">
        <f t="shared" si="68"/>
        <v>2.6600500861047854E-07</v>
      </c>
      <c r="N321" s="16"/>
    </row>
    <row r="322" spans="1:14" s="19" customFormat="1" ht="25.5">
      <c r="A322" s="49">
        <v>317</v>
      </c>
      <c r="B322" s="57" t="s">
        <v>83</v>
      </c>
      <c r="C322" s="57" t="s">
        <v>83</v>
      </c>
      <c r="D322" s="58" t="s">
        <v>423</v>
      </c>
      <c r="E322" s="59">
        <v>6200</v>
      </c>
      <c r="F322" s="59">
        <v>4000</v>
      </c>
      <c r="G322" s="59">
        <v>4000</v>
      </c>
      <c r="H322" s="66"/>
      <c r="I322" s="74">
        <v>3670.1</v>
      </c>
      <c r="J322" s="70">
        <v>3670.1</v>
      </c>
      <c r="K322" s="60"/>
      <c r="L322" s="61">
        <f t="shared" si="71"/>
        <v>0.9175249999999999</v>
      </c>
      <c r="M322" s="61">
        <f t="shared" si="68"/>
        <v>7.1156339803303015E-06</v>
      </c>
      <c r="N322" s="16"/>
    </row>
    <row r="323" spans="1:17" s="19" customFormat="1" ht="12.75">
      <c r="A323" s="56">
        <v>318</v>
      </c>
      <c r="B323" s="50" t="s">
        <v>83</v>
      </c>
      <c r="C323" s="51" t="s">
        <v>200</v>
      </c>
      <c r="D323" s="52" t="s">
        <v>201</v>
      </c>
      <c r="E323" s="53">
        <f aca="true" t="shared" si="74" ref="E323:K323">SUM(E324:E334)</f>
        <v>24804609</v>
      </c>
      <c r="F323" s="53">
        <f t="shared" si="74"/>
        <v>27138745</v>
      </c>
      <c r="G323" s="53">
        <f t="shared" si="74"/>
        <v>25709832</v>
      </c>
      <c r="H323" s="65">
        <f t="shared" si="74"/>
        <v>18946732</v>
      </c>
      <c r="I323" s="73">
        <f t="shared" si="74"/>
        <v>26668485.740000002</v>
      </c>
      <c r="J323" s="69">
        <f t="shared" si="74"/>
        <v>25292184.14</v>
      </c>
      <c r="K323" s="54">
        <f t="shared" si="74"/>
        <v>18678569.200000003</v>
      </c>
      <c r="L323" s="55">
        <f t="shared" si="71"/>
        <v>0.9826720336552041</v>
      </c>
      <c r="M323" s="55">
        <f t="shared" si="68"/>
        <v>0.05170518060420645</v>
      </c>
      <c r="N323" s="16"/>
      <c r="Q323" s="18"/>
    </row>
    <row r="324" spans="1:14" s="19" customFormat="1" ht="25.5">
      <c r="A324" s="49">
        <v>319</v>
      </c>
      <c r="B324" s="57" t="s">
        <v>83</v>
      </c>
      <c r="C324" s="57" t="s">
        <v>83</v>
      </c>
      <c r="D324" s="58" t="s">
        <v>202</v>
      </c>
      <c r="E324" s="59">
        <v>3400000</v>
      </c>
      <c r="F324" s="59">
        <v>3362500</v>
      </c>
      <c r="G324" s="59">
        <v>3362500</v>
      </c>
      <c r="H324" s="66"/>
      <c r="I324" s="74">
        <v>3343157</v>
      </c>
      <c r="J324" s="70">
        <v>3343157</v>
      </c>
      <c r="K324" s="60"/>
      <c r="L324" s="61">
        <f t="shared" si="71"/>
        <v>0.994247434944238</v>
      </c>
      <c r="M324" s="61">
        <f t="shared" si="68"/>
        <v>0.0064817529633468055</v>
      </c>
      <c r="N324" s="16"/>
    </row>
    <row r="325" spans="1:14" s="19" customFormat="1" ht="25.5">
      <c r="A325" s="56">
        <v>320</v>
      </c>
      <c r="B325" s="57" t="s">
        <v>83</v>
      </c>
      <c r="C325" s="57" t="s">
        <v>83</v>
      </c>
      <c r="D325" s="58" t="s">
        <v>547</v>
      </c>
      <c r="E325" s="59"/>
      <c r="F325" s="59">
        <v>15900</v>
      </c>
      <c r="G325" s="59"/>
      <c r="H325" s="66"/>
      <c r="I325" s="74">
        <v>15841.48</v>
      </c>
      <c r="J325" s="70"/>
      <c r="K325" s="60"/>
      <c r="L325" s="61">
        <f t="shared" si="71"/>
        <v>0.9963194968553459</v>
      </c>
      <c r="M325" s="61">
        <f t="shared" si="68"/>
        <v>3.0713651776987784E-05</v>
      </c>
      <c r="N325" s="16"/>
    </row>
    <row r="326" spans="1:15" s="18" customFormat="1" ht="25.5">
      <c r="A326" s="49">
        <v>321</v>
      </c>
      <c r="B326" s="57" t="s">
        <v>83</v>
      </c>
      <c r="C326" s="57" t="s">
        <v>83</v>
      </c>
      <c r="D326" s="58" t="s">
        <v>548</v>
      </c>
      <c r="E326" s="59">
        <v>300000</v>
      </c>
      <c r="F326" s="59">
        <v>300000</v>
      </c>
      <c r="G326" s="59">
        <v>300000</v>
      </c>
      <c r="H326" s="66"/>
      <c r="I326" s="74">
        <v>230216.05</v>
      </c>
      <c r="J326" s="70">
        <v>230216.05</v>
      </c>
      <c r="K326" s="60"/>
      <c r="L326" s="61">
        <f t="shared" si="71"/>
        <v>0.7673868333333332</v>
      </c>
      <c r="M326" s="61">
        <f aca="true" t="shared" si="75" ref="M326:M389">I326/$I$6</f>
        <v>0.0004463456440416936</v>
      </c>
      <c r="N326" s="16"/>
      <c r="O326" s="19"/>
    </row>
    <row r="327" spans="1:15" s="18" customFormat="1" ht="12.75">
      <c r="A327" s="56">
        <v>322</v>
      </c>
      <c r="B327" s="57" t="s">
        <v>83</v>
      </c>
      <c r="C327" s="57" t="s">
        <v>83</v>
      </c>
      <c r="D327" s="58" t="s">
        <v>424</v>
      </c>
      <c r="E327" s="59">
        <v>3010000</v>
      </c>
      <c r="F327" s="59">
        <v>3490154</v>
      </c>
      <c r="G327" s="59">
        <v>3490154</v>
      </c>
      <c r="H327" s="66">
        <v>3047904</v>
      </c>
      <c r="I327" s="74">
        <v>3459418.61</v>
      </c>
      <c r="J327" s="70">
        <v>3459418.61</v>
      </c>
      <c r="K327" s="60">
        <v>3025500.38</v>
      </c>
      <c r="L327" s="61">
        <f t="shared" si="71"/>
        <v>0.9911936865823112</v>
      </c>
      <c r="M327" s="61">
        <f t="shared" si="75"/>
        <v>0.006707162369827257</v>
      </c>
      <c r="N327" s="16"/>
      <c r="O327" s="19"/>
    </row>
    <row r="328" spans="1:14" s="19" customFormat="1" ht="12.75">
      <c r="A328" s="49">
        <v>323</v>
      </c>
      <c r="B328" s="57" t="s">
        <v>83</v>
      </c>
      <c r="C328" s="57" t="s">
        <v>83</v>
      </c>
      <c r="D328" s="58" t="s">
        <v>425</v>
      </c>
      <c r="E328" s="59">
        <v>5225000</v>
      </c>
      <c r="F328" s="59">
        <v>5935300</v>
      </c>
      <c r="G328" s="59">
        <v>5935300</v>
      </c>
      <c r="H328" s="66">
        <v>5147500</v>
      </c>
      <c r="I328" s="74">
        <v>5841046</v>
      </c>
      <c r="J328" s="70">
        <v>5841046</v>
      </c>
      <c r="K328" s="60">
        <v>5067373.54</v>
      </c>
      <c r="L328" s="61">
        <f t="shared" si="71"/>
        <v>0.9841197580577224</v>
      </c>
      <c r="M328" s="61">
        <f t="shared" si="75"/>
        <v>0.011324690171459194</v>
      </c>
      <c r="N328" s="16"/>
    </row>
    <row r="329" spans="1:14" s="19" customFormat="1" ht="12.75">
      <c r="A329" s="56">
        <v>324</v>
      </c>
      <c r="B329" s="57" t="s">
        <v>83</v>
      </c>
      <c r="C329" s="57" t="s">
        <v>83</v>
      </c>
      <c r="D329" s="58" t="s">
        <v>429</v>
      </c>
      <c r="E329" s="59">
        <v>2689000</v>
      </c>
      <c r="F329" s="59">
        <v>3048858</v>
      </c>
      <c r="G329" s="59">
        <v>3048858</v>
      </c>
      <c r="H329" s="66">
        <v>2377858</v>
      </c>
      <c r="I329" s="74">
        <v>2957666.08</v>
      </c>
      <c r="J329" s="70">
        <v>2957666.08</v>
      </c>
      <c r="K329" s="60">
        <v>2313172.6</v>
      </c>
      <c r="L329" s="61">
        <f t="shared" si="71"/>
        <v>0.9700898106766533</v>
      </c>
      <c r="M329" s="61">
        <f t="shared" si="75"/>
        <v>0.005734358535548983</v>
      </c>
      <c r="N329" s="16"/>
    </row>
    <row r="330" spans="1:14" s="19" customFormat="1" ht="25.5">
      <c r="A330" s="49">
        <v>325</v>
      </c>
      <c r="B330" s="57" t="s">
        <v>83</v>
      </c>
      <c r="C330" s="57" t="s">
        <v>83</v>
      </c>
      <c r="D330" s="58" t="s">
        <v>428</v>
      </c>
      <c r="E330" s="59">
        <v>4520000</v>
      </c>
      <c r="F330" s="59">
        <v>4768467</v>
      </c>
      <c r="G330" s="59">
        <v>4768467</v>
      </c>
      <c r="H330" s="66">
        <v>4344967</v>
      </c>
      <c r="I330" s="74">
        <v>4699775.9</v>
      </c>
      <c r="J330" s="70">
        <v>4699775.9</v>
      </c>
      <c r="K330" s="60">
        <v>4277898.87</v>
      </c>
      <c r="L330" s="61">
        <f t="shared" si="71"/>
        <v>0.9855947204835434</v>
      </c>
      <c r="M330" s="61">
        <f t="shared" si="75"/>
        <v>0.00911198198795058</v>
      </c>
      <c r="N330" s="16"/>
    </row>
    <row r="331" spans="1:14" s="19" customFormat="1" ht="38.25">
      <c r="A331" s="56">
        <v>326</v>
      </c>
      <c r="B331" s="57" t="s">
        <v>83</v>
      </c>
      <c r="C331" s="57" t="s">
        <v>83</v>
      </c>
      <c r="D331" s="58" t="s">
        <v>549</v>
      </c>
      <c r="E331" s="59">
        <v>300000</v>
      </c>
      <c r="F331" s="59">
        <v>391500</v>
      </c>
      <c r="G331" s="59"/>
      <c r="H331" s="66"/>
      <c r="I331" s="74">
        <v>340000</v>
      </c>
      <c r="J331" s="70"/>
      <c r="K331" s="60"/>
      <c r="L331" s="61">
        <f t="shared" si="71"/>
        <v>0.8684546615581098</v>
      </c>
      <c r="M331" s="61">
        <f t="shared" si="75"/>
        <v>0.0006591960854778623</v>
      </c>
      <c r="N331" s="16"/>
    </row>
    <row r="332" spans="1:14" s="19" customFormat="1" ht="25.5">
      <c r="A332" s="49">
        <v>327</v>
      </c>
      <c r="B332" s="57" t="s">
        <v>83</v>
      </c>
      <c r="C332" s="57" t="s">
        <v>83</v>
      </c>
      <c r="D332" s="58" t="s">
        <v>426</v>
      </c>
      <c r="E332" s="59">
        <v>2625000</v>
      </c>
      <c r="F332" s="59">
        <v>2902153</v>
      </c>
      <c r="G332" s="59">
        <v>2902153</v>
      </c>
      <c r="H332" s="66">
        <v>2399053</v>
      </c>
      <c r="I332" s="74">
        <v>2866032.23</v>
      </c>
      <c r="J332" s="70">
        <v>2866032.23</v>
      </c>
      <c r="K332" s="60">
        <v>2371430.28</v>
      </c>
      <c r="L332" s="61">
        <f t="shared" si="71"/>
        <v>0.9875538022978113</v>
      </c>
      <c r="M332" s="61">
        <f t="shared" si="75"/>
        <v>0.005556697726086437</v>
      </c>
      <c r="N332" s="16"/>
    </row>
    <row r="333" spans="1:15" s="18" customFormat="1" ht="25.5">
      <c r="A333" s="56">
        <v>328</v>
      </c>
      <c r="B333" s="57" t="s">
        <v>83</v>
      </c>
      <c r="C333" s="57" t="s">
        <v>83</v>
      </c>
      <c r="D333" s="58" t="s">
        <v>203</v>
      </c>
      <c r="E333" s="59">
        <v>955609</v>
      </c>
      <c r="F333" s="59">
        <v>1021513</v>
      </c>
      <c r="G333" s="59"/>
      <c r="H333" s="66"/>
      <c r="I333" s="74">
        <v>1020460.12</v>
      </c>
      <c r="J333" s="70"/>
      <c r="K333" s="60"/>
      <c r="L333" s="61">
        <f t="shared" si="71"/>
        <v>0.9989692935870615</v>
      </c>
      <c r="M333" s="61">
        <f t="shared" si="75"/>
        <v>0.00197848034261844</v>
      </c>
      <c r="N333" s="16"/>
      <c r="O333" s="19"/>
    </row>
    <row r="334" spans="1:15" s="18" customFormat="1" ht="38.25">
      <c r="A334" s="49">
        <v>329</v>
      </c>
      <c r="B334" s="57" t="s">
        <v>83</v>
      </c>
      <c r="C334" s="57" t="s">
        <v>83</v>
      </c>
      <c r="D334" s="58" t="s">
        <v>427</v>
      </c>
      <c r="E334" s="59">
        <v>1780000</v>
      </c>
      <c r="F334" s="59">
        <v>1902400</v>
      </c>
      <c r="G334" s="59">
        <v>1902400</v>
      </c>
      <c r="H334" s="66">
        <v>1629450</v>
      </c>
      <c r="I334" s="74">
        <v>1894872.27</v>
      </c>
      <c r="J334" s="70">
        <v>1894872.27</v>
      </c>
      <c r="K334" s="60">
        <v>1623193.53</v>
      </c>
      <c r="L334" s="61">
        <f t="shared" si="71"/>
        <v>0.9960430351135408</v>
      </c>
      <c r="M334" s="61">
        <f t="shared" si="75"/>
        <v>0.003673801126072209</v>
      </c>
      <c r="N334" s="16"/>
      <c r="O334" s="19"/>
    </row>
    <row r="335" spans="1:15" s="18" customFormat="1" ht="12.75">
      <c r="A335" s="56">
        <v>330</v>
      </c>
      <c r="B335" s="50" t="s">
        <v>83</v>
      </c>
      <c r="C335" s="51" t="s">
        <v>204</v>
      </c>
      <c r="D335" s="52" t="s">
        <v>385</v>
      </c>
      <c r="E335" s="53">
        <f aca="true" t="shared" si="76" ref="E335:K335">SUM(E336:E348)</f>
        <v>37913300</v>
      </c>
      <c r="F335" s="53">
        <f t="shared" si="76"/>
        <v>39284758</v>
      </c>
      <c r="G335" s="53">
        <f t="shared" si="76"/>
        <v>39282562</v>
      </c>
      <c r="H335" s="65">
        <f t="shared" si="76"/>
        <v>24382670</v>
      </c>
      <c r="I335" s="73">
        <f t="shared" si="76"/>
        <v>38714158.019999996</v>
      </c>
      <c r="J335" s="69">
        <f t="shared" si="76"/>
        <v>38711962.019999996</v>
      </c>
      <c r="K335" s="54">
        <f t="shared" si="76"/>
        <v>23973783.73</v>
      </c>
      <c r="L335" s="55">
        <f t="shared" si="71"/>
        <v>0.9854752833147145</v>
      </c>
      <c r="M335" s="55">
        <f t="shared" si="75"/>
        <v>0.07505947476280997</v>
      </c>
      <c r="N335" s="16"/>
      <c r="O335" s="19"/>
    </row>
    <row r="336" spans="1:15" s="18" customFormat="1" ht="25.5">
      <c r="A336" s="49">
        <v>331</v>
      </c>
      <c r="B336" s="57" t="s">
        <v>83</v>
      </c>
      <c r="C336" s="57" t="s">
        <v>83</v>
      </c>
      <c r="D336" s="58" t="s">
        <v>205</v>
      </c>
      <c r="E336" s="59">
        <v>4640000</v>
      </c>
      <c r="F336" s="59">
        <v>5569251</v>
      </c>
      <c r="G336" s="59">
        <v>5569251</v>
      </c>
      <c r="H336" s="66"/>
      <c r="I336" s="74">
        <v>5536117</v>
      </c>
      <c r="J336" s="70">
        <v>5536117</v>
      </c>
      <c r="K336" s="60"/>
      <c r="L336" s="61">
        <f t="shared" si="71"/>
        <v>0.9940505464738436</v>
      </c>
      <c r="M336" s="61">
        <f t="shared" si="75"/>
        <v>0.010733490162198373</v>
      </c>
      <c r="N336" s="16"/>
      <c r="O336" s="19"/>
    </row>
    <row r="337" spans="1:15" s="18" customFormat="1" ht="63.75">
      <c r="A337" s="56">
        <v>332</v>
      </c>
      <c r="B337" s="57" t="s">
        <v>83</v>
      </c>
      <c r="C337" s="57" t="s">
        <v>83</v>
      </c>
      <c r="D337" s="58" t="s">
        <v>521</v>
      </c>
      <c r="E337" s="59"/>
      <c r="F337" s="59">
        <v>2440</v>
      </c>
      <c r="G337" s="59">
        <v>2440</v>
      </c>
      <c r="H337" s="66"/>
      <c r="I337" s="74">
        <v>2440</v>
      </c>
      <c r="J337" s="70">
        <v>2440</v>
      </c>
      <c r="K337" s="60"/>
      <c r="L337" s="61">
        <f t="shared" si="71"/>
        <v>1</v>
      </c>
      <c r="M337" s="61">
        <f t="shared" si="75"/>
        <v>4.730701319311718E-06</v>
      </c>
      <c r="N337" s="16"/>
      <c r="O337" s="19"/>
    </row>
    <row r="338" spans="1:15" s="18" customFormat="1" ht="12.75">
      <c r="A338" s="49">
        <v>333</v>
      </c>
      <c r="B338" s="57" t="s">
        <v>83</v>
      </c>
      <c r="C338" s="57" t="s">
        <v>83</v>
      </c>
      <c r="D338" s="58" t="s">
        <v>391</v>
      </c>
      <c r="E338" s="59">
        <v>2601000</v>
      </c>
      <c r="F338" s="59">
        <v>2744040</v>
      </c>
      <c r="G338" s="59">
        <v>2744040</v>
      </c>
      <c r="H338" s="66">
        <v>2362040</v>
      </c>
      <c r="I338" s="74">
        <v>2695417.38</v>
      </c>
      <c r="J338" s="70">
        <v>2695417.38</v>
      </c>
      <c r="K338" s="60">
        <v>2325274.79</v>
      </c>
      <c r="L338" s="61">
        <f t="shared" si="71"/>
        <v>0.9822806445970175</v>
      </c>
      <c r="M338" s="61">
        <f t="shared" si="75"/>
        <v>0.005225907604779399</v>
      </c>
      <c r="N338" s="16"/>
      <c r="O338" s="19"/>
    </row>
    <row r="339" spans="1:15" s="18" customFormat="1" ht="12.75">
      <c r="A339" s="56">
        <v>334</v>
      </c>
      <c r="B339" s="57" t="s">
        <v>83</v>
      </c>
      <c r="C339" s="57" t="s">
        <v>83</v>
      </c>
      <c r="D339" s="58" t="s">
        <v>388</v>
      </c>
      <c r="E339" s="59">
        <v>3837000</v>
      </c>
      <c r="F339" s="59">
        <v>4169639</v>
      </c>
      <c r="G339" s="59">
        <v>4169639</v>
      </c>
      <c r="H339" s="66">
        <v>3520785</v>
      </c>
      <c r="I339" s="74">
        <v>4088292.4</v>
      </c>
      <c r="J339" s="70">
        <v>4088292.4</v>
      </c>
      <c r="K339" s="60">
        <v>3448445.02</v>
      </c>
      <c r="L339" s="61">
        <f t="shared" si="71"/>
        <v>0.980490733130614</v>
      </c>
      <c r="M339" s="61">
        <f t="shared" si="75"/>
        <v>0.00792643043049675</v>
      </c>
      <c r="N339" s="16"/>
      <c r="O339" s="19"/>
    </row>
    <row r="340" spans="1:15" s="18" customFormat="1" ht="25.5">
      <c r="A340" s="49">
        <v>335</v>
      </c>
      <c r="B340" s="57" t="s">
        <v>83</v>
      </c>
      <c r="C340" s="57" t="s">
        <v>83</v>
      </c>
      <c r="D340" s="58" t="s">
        <v>550</v>
      </c>
      <c r="E340" s="59">
        <v>900000</v>
      </c>
      <c r="F340" s="59">
        <v>2196</v>
      </c>
      <c r="G340" s="59"/>
      <c r="H340" s="66"/>
      <c r="I340" s="74">
        <v>2196</v>
      </c>
      <c r="J340" s="70"/>
      <c r="K340" s="60"/>
      <c r="L340" s="61">
        <f t="shared" si="71"/>
        <v>1</v>
      </c>
      <c r="M340" s="61">
        <f t="shared" si="75"/>
        <v>4.257631187380546E-06</v>
      </c>
      <c r="N340" s="16"/>
      <c r="O340" s="19"/>
    </row>
    <row r="341" spans="1:15" s="18" customFormat="1" ht="12.75">
      <c r="A341" s="56">
        <v>336</v>
      </c>
      <c r="B341" s="57" t="s">
        <v>83</v>
      </c>
      <c r="C341" s="57" t="s">
        <v>83</v>
      </c>
      <c r="D341" s="58" t="s">
        <v>386</v>
      </c>
      <c r="E341" s="59">
        <v>4922300</v>
      </c>
      <c r="F341" s="59">
        <v>5295563</v>
      </c>
      <c r="G341" s="59">
        <v>5295563</v>
      </c>
      <c r="H341" s="66">
        <v>4583263</v>
      </c>
      <c r="I341" s="74">
        <v>5237007</v>
      </c>
      <c r="J341" s="70">
        <v>5237007</v>
      </c>
      <c r="K341" s="60">
        <v>4533529.08</v>
      </c>
      <c r="L341" s="61">
        <f t="shared" si="71"/>
        <v>0.988942441058675</v>
      </c>
      <c r="M341" s="61">
        <f t="shared" si="75"/>
        <v>0.010153572100059304</v>
      </c>
      <c r="N341" s="16"/>
      <c r="O341" s="19"/>
    </row>
    <row r="342" spans="1:14" s="19" customFormat="1" ht="12.75">
      <c r="A342" s="49">
        <v>337</v>
      </c>
      <c r="B342" s="57" t="s">
        <v>83</v>
      </c>
      <c r="C342" s="57" t="s">
        <v>83</v>
      </c>
      <c r="D342" s="58" t="s">
        <v>206</v>
      </c>
      <c r="E342" s="59">
        <v>297500</v>
      </c>
      <c r="F342" s="59">
        <v>140390</v>
      </c>
      <c r="G342" s="59">
        <v>140390</v>
      </c>
      <c r="H342" s="66">
        <v>115890</v>
      </c>
      <c r="I342" s="74">
        <v>136710.33</v>
      </c>
      <c r="J342" s="70">
        <v>136710.33</v>
      </c>
      <c r="K342" s="60">
        <v>112821.72</v>
      </c>
      <c r="L342" s="61">
        <f t="shared" si="71"/>
        <v>0.9737896573830044</v>
      </c>
      <c r="M342" s="61">
        <f t="shared" si="75"/>
        <v>0.0002650556305305493</v>
      </c>
      <c r="N342" s="16"/>
    </row>
    <row r="343" spans="1:15" s="18" customFormat="1" ht="12.75">
      <c r="A343" s="56">
        <v>338</v>
      </c>
      <c r="B343" s="57" t="s">
        <v>83</v>
      </c>
      <c r="C343" s="57" t="s">
        <v>83</v>
      </c>
      <c r="D343" s="58" t="s">
        <v>387</v>
      </c>
      <c r="E343" s="59">
        <v>4441000</v>
      </c>
      <c r="F343" s="59">
        <v>4724837</v>
      </c>
      <c r="G343" s="59">
        <v>4724837</v>
      </c>
      <c r="H343" s="66">
        <v>3965667</v>
      </c>
      <c r="I343" s="74">
        <v>4653360.81</v>
      </c>
      <c r="J343" s="70">
        <v>4653360.81</v>
      </c>
      <c r="K343" s="60">
        <v>3922430.98</v>
      </c>
      <c r="L343" s="61">
        <f t="shared" si="71"/>
        <v>0.9848722421535387</v>
      </c>
      <c r="M343" s="61">
        <f t="shared" si="75"/>
        <v>0.00902199185372969</v>
      </c>
      <c r="N343" s="16"/>
      <c r="O343" s="19"/>
    </row>
    <row r="344" spans="1:14" s="19" customFormat="1" ht="25.5">
      <c r="A344" s="49">
        <v>339</v>
      </c>
      <c r="B344" s="57" t="s">
        <v>83</v>
      </c>
      <c r="C344" s="57" t="s">
        <v>83</v>
      </c>
      <c r="D344" s="58" t="s">
        <v>389</v>
      </c>
      <c r="E344" s="59">
        <v>2246500</v>
      </c>
      <c r="F344" s="59">
        <v>2433310</v>
      </c>
      <c r="G344" s="59">
        <v>2433310</v>
      </c>
      <c r="H344" s="66">
        <v>2140110</v>
      </c>
      <c r="I344" s="74">
        <v>2425032.89</v>
      </c>
      <c r="J344" s="70">
        <v>2425032.89</v>
      </c>
      <c r="K344" s="60">
        <v>2134735.49</v>
      </c>
      <c r="L344" s="61">
        <f t="shared" si="71"/>
        <v>0.9965984153272703</v>
      </c>
      <c r="M344" s="61">
        <f t="shared" si="75"/>
        <v>0.004701682906597258</v>
      </c>
      <c r="N344" s="16"/>
    </row>
    <row r="345" spans="1:14" s="19" customFormat="1" ht="25.5">
      <c r="A345" s="56">
        <v>340</v>
      </c>
      <c r="B345" s="57" t="s">
        <v>83</v>
      </c>
      <c r="C345" s="57" t="s">
        <v>83</v>
      </c>
      <c r="D345" s="58" t="s">
        <v>551</v>
      </c>
      <c r="E345" s="59">
        <v>4413000</v>
      </c>
      <c r="F345" s="59">
        <v>4563724</v>
      </c>
      <c r="G345" s="59">
        <v>4563724</v>
      </c>
      <c r="H345" s="66">
        <v>3879424</v>
      </c>
      <c r="I345" s="74">
        <v>4490064.13</v>
      </c>
      <c r="J345" s="70">
        <v>4490064.13</v>
      </c>
      <c r="K345" s="60">
        <v>3811050.75</v>
      </c>
      <c r="L345" s="61">
        <f t="shared" si="71"/>
        <v>0.9838597009810409</v>
      </c>
      <c r="M345" s="61">
        <f t="shared" si="75"/>
        <v>0.0087053902883546</v>
      </c>
      <c r="N345" s="16"/>
    </row>
    <row r="346" spans="1:15" s="18" customFormat="1" ht="12.75">
      <c r="A346" s="49">
        <v>341</v>
      </c>
      <c r="B346" s="57" t="s">
        <v>83</v>
      </c>
      <c r="C346" s="57" t="s">
        <v>83</v>
      </c>
      <c r="D346" s="58" t="s">
        <v>390</v>
      </c>
      <c r="E346" s="59">
        <v>4210000</v>
      </c>
      <c r="F346" s="59">
        <v>4464868</v>
      </c>
      <c r="G346" s="59">
        <v>4464868</v>
      </c>
      <c r="H346" s="66">
        <v>3815491</v>
      </c>
      <c r="I346" s="74">
        <v>4321845.04</v>
      </c>
      <c r="J346" s="70">
        <v>4321845.04</v>
      </c>
      <c r="K346" s="60">
        <v>3685495.9</v>
      </c>
      <c r="L346" s="61">
        <f t="shared" si="71"/>
        <v>0.96796703508368</v>
      </c>
      <c r="M346" s="61">
        <f t="shared" si="75"/>
        <v>0.008379245095323281</v>
      </c>
      <c r="N346" s="16"/>
      <c r="O346" s="19"/>
    </row>
    <row r="347" spans="1:14" s="19" customFormat="1" ht="25.5">
      <c r="A347" s="56">
        <v>342</v>
      </c>
      <c r="B347" s="57" t="s">
        <v>83</v>
      </c>
      <c r="C347" s="57" t="s">
        <v>83</v>
      </c>
      <c r="D347" s="58" t="s">
        <v>552</v>
      </c>
      <c r="E347" s="59">
        <v>135000</v>
      </c>
      <c r="F347" s="59">
        <v>135000</v>
      </c>
      <c r="G347" s="59">
        <v>135000</v>
      </c>
      <c r="H347" s="66"/>
      <c r="I347" s="74">
        <v>86196.04</v>
      </c>
      <c r="J347" s="70">
        <v>86196.04</v>
      </c>
      <c r="K347" s="60"/>
      <c r="L347" s="61">
        <f t="shared" si="71"/>
        <v>0.6384891851851852</v>
      </c>
      <c r="M347" s="61">
        <f t="shared" si="75"/>
        <v>0.0001671179180932154</v>
      </c>
      <c r="N347" s="16"/>
    </row>
    <row r="348" spans="1:14" s="19" customFormat="1" ht="12.75">
      <c r="A348" s="49">
        <v>343</v>
      </c>
      <c r="B348" s="57" t="s">
        <v>83</v>
      </c>
      <c r="C348" s="57" t="s">
        <v>83</v>
      </c>
      <c r="D348" s="58" t="s">
        <v>392</v>
      </c>
      <c r="E348" s="59">
        <v>5270000</v>
      </c>
      <c r="F348" s="59">
        <v>5039500</v>
      </c>
      <c r="G348" s="59">
        <v>5039500</v>
      </c>
      <c r="H348" s="66"/>
      <c r="I348" s="74">
        <v>5039479</v>
      </c>
      <c r="J348" s="70">
        <v>5039479</v>
      </c>
      <c r="K348" s="60"/>
      <c r="L348" s="61">
        <f t="shared" si="71"/>
        <v>0.9999958329199325</v>
      </c>
      <c r="M348" s="61">
        <f t="shared" si="75"/>
        <v>0.00977060244014086</v>
      </c>
      <c r="N348" s="16"/>
    </row>
    <row r="349" spans="1:14" s="19" customFormat="1" ht="12.75">
      <c r="A349" s="56">
        <v>344</v>
      </c>
      <c r="B349" s="50" t="s">
        <v>83</v>
      </c>
      <c r="C349" s="51" t="s">
        <v>207</v>
      </c>
      <c r="D349" s="52" t="s">
        <v>393</v>
      </c>
      <c r="E349" s="53">
        <f aca="true" t="shared" si="77" ref="E349:K349">E350</f>
        <v>2702700</v>
      </c>
      <c r="F349" s="53">
        <f t="shared" si="77"/>
        <v>2782644</v>
      </c>
      <c r="G349" s="53">
        <f t="shared" si="77"/>
        <v>2782644</v>
      </c>
      <c r="H349" s="65">
        <f t="shared" si="77"/>
        <v>2376094</v>
      </c>
      <c r="I349" s="73">
        <f t="shared" si="77"/>
        <v>2757494.15</v>
      </c>
      <c r="J349" s="69">
        <f t="shared" si="77"/>
        <v>2757494.15</v>
      </c>
      <c r="K349" s="54">
        <f t="shared" si="77"/>
        <v>2355666.2</v>
      </c>
      <c r="L349" s="55">
        <f t="shared" si="71"/>
        <v>0.9909618873273045</v>
      </c>
      <c r="M349" s="55">
        <f t="shared" si="75"/>
        <v>0.005346262792376781</v>
      </c>
      <c r="N349" s="16"/>
    </row>
    <row r="350" spans="1:14" s="19" customFormat="1" ht="25.5">
      <c r="A350" s="49">
        <v>345</v>
      </c>
      <c r="B350" s="57" t="s">
        <v>83</v>
      </c>
      <c r="C350" s="57" t="s">
        <v>83</v>
      </c>
      <c r="D350" s="58" t="s">
        <v>415</v>
      </c>
      <c r="E350" s="59">
        <v>2702700</v>
      </c>
      <c r="F350" s="59">
        <v>2782644</v>
      </c>
      <c r="G350" s="59">
        <v>2782644</v>
      </c>
      <c r="H350" s="66">
        <v>2376094</v>
      </c>
      <c r="I350" s="74">
        <v>2757494.15</v>
      </c>
      <c r="J350" s="70">
        <v>2757494.15</v>
      </c>
      <c r="K350" s="60">
        <v>2355666.2</v>
      </c>
      <c r="L350" s="61">
        <f t="shared" si="71"/>
        <v>0.9909618873273045</v>
      </c>
      <c r="M350" s="61">
        <f t="shared" si="75"/>
        <v>0.005346262792376781</v>
      </c>
      <c r="N350" s="16"/>
    </row>
    <row r="351" spans="1:14" s="19" customFormat="1" ht="12.75">
      <c r="A351" s="56">
        <v>346</v>
      </c>
      <c r="B351" s="50" t="s">
        <v>83</v>
      </c>
      <c r="C351" s="51" t="s">
        <v>208</v>
      </c>
      <c r="D351" s="52" t="s">
        <v>209</v>
      </c>
      <c r="E351" s="53">
        <f aca="true" t="shared" si="78" ref="E351:K351">E352+E353</f>
        <v>887800</v>
      </c>
      <c r="F351" s="53">
        <f t="shared" si="78"/>
        <v>797820</v>
      </c>
      <c r="G351" s="53">
        <f t="shared" si="78"/>
        <v>797820</v>
      </c>
      <c r="H351" s="65">
        <f t="shared" si="78"/>
        <v>673020</v>
      </c>
      <c r="I351" s="73">
        <f t="shared" si="78"/>
        <v>781520.86</v>
      </c>
      <c r="J351" s="69">
        <f t="shared" si="78"/>
        <v>781520.86</v>
      </c>
      <c r="K351" s="54">
        <f t="shared" si="78"/>
        <v>664172.02</v>
      </c>
      <c r="L351" s="55">
        <f t="shared" si="71"/>
        <v>0.9795704043518588</v>
      </c>
      <c r="M351" s="55">
        <f t="shared" si="75"/>
        <v>0.0015152220342096838</v>
      </c>
      <c r="N351" s="16"/>
    </row>
    <row r="352" spans="1:14" s="19" customFormat="1" ht="12.75">
      <c r="A352" s="49">
        <v>347</v>
      </c>
      <c r="B352" s="57" t="s">
        <v>83</v>
      </c>
      <c r="C352" s="57" t="s">
        <v>83</v>
      </c>
      <c r="D352" s="58" t="s">
        <v>391</v>
      </c>
      <c r="E352" s="59">
        <v>471000</v>
      </c>
      <c r="F352" s="59">
        <v>368220</v>
      </c>
      <c r="G352" s="59">
        <v>368220</v>
      </c>
      <c r="H352" s="66">
        <v>275720</v>
      </c>
      <c r="I352" s="74">
        <v>358639.95</v>
      </c>
      <c r="J352" s="70">
        <v>358639.95</v>
      </c>
      <c r="K352" s="60">
        <v>270187</v>
      </c>
      <c r="L352" s="61">
        <f t="shared" si="71"/>
        <v>0.9739828091901581</v>
      </c>
      <c r="M352" s="61">
        <f t="shared" si="75"/>
        <v>0.0006953354445175773</v>
      </c>
      <c r="N352" s="16"/>
    </row>
    <row r="353" spans="1:14" s="19" customFormat="1" ht="25.5">
      <c r="A353" s="56">
        <v>348</v>
      </c>
      <c r="B353" s="57" t="s">
        <v>83</v>
      </c>
      <c r="C353" s="57" t="s">
        <v>83</v>
      </c>
      <c r="D353" s="58" t="s">
        <v>444</v>
      </c>
      <c r="E353" s="59">
        <v>416800</v>
      </c>
      <c r="F353" s="59">
        <v>429600</v>
      </c>
      <c r="G353" s="59">
        <v>429600</v>
      </c>
      <c r="H353" s="66">
        <v>397300</v>
      </c>
      <c r="I353" s="74">
        <v>422880.91</v>
      </c>
      <c r="J353" s="70">
        <v>422880.91</v>
      </c>
      <c r="K353" s="60">
        <v>393985.02</v>
      </c>
      <c r="L353" s="61">
        <f aca="true" t="shared" si="79" ref="L353:L365">I353/F353</f>
        <v>0.9843596601489757</v>
      </c>
      <c r="M353" s="61">
        <f t="shared" si="75"/>
        <v>0.0008198865896921065</v>
      </c>
      <c r="N353" s="16"/>
    </row>
    <row r="354" spans="1:15" s="18" customFormat="1" ht="38.25">
      <c r="A354" s="49">
        <v>349</v>
      </c>
      <c r="B354" s="50" t="s">
        <v>83</v>
      </c>
      <c r="C354" s="51" t="s">
        <v>210</v>
      </c>
      <c r="D354" s="52" t="s">
        <v>421</v>
      </c>
      <c r="E354" s="53">
        <f aca="true" t="shared" si="80" ref="E354:K354">SUM(E355:E358)</f>
        <v>3049300</v>
      </c>
      <c r="F354" s="53">
        <f t="shared" si="80"/>
        <v>2831158</v>
      </c>
      <c r="G354" s="53">
        <f t="shared" si="80"/>
        <v>2466158</v>
      </c>
      <c r="H354" s="65">
        <f t="shared" si="80"/>
        <v>1915888</v>
      </c>
      <c r="I354" s="73">
        <f t="shared" si="80"/>
        <v>2815981.1</v>
      </c>
      <c r="J354" s="69">
        <f t="shared" si="80"/>
        <v>2458809.39</v>
      </c>
      <c r="K354" s="54">
        <f t="shared" si="80"/>
        <v>1909359.02</v>
      </c>
      <c r="L354" s="55">
        <f t="shared" si="79"/>
        <v>0.9946393313266162</v>
      </c>
      <c r="M354" s="55">
        <f t="shared" si="75"/>
        <v>0.005459657993822485</v>
      </c>
      <c r="N354" s="16"/>
      <c r="O354" s="19"/>
    </row>
    <row r="355" spans="1:14" s="19" customFormat="1" ht="25.5">
      <c r="A355" s="56">
        <v>350</v>
      </c>
      <c r="B355" s="57" t="s">
        <v>83</v>
      </c>
      <c r="C355" s="57" t="s">
        <v>83</v>
      </c>
      <c r="D355" s="58" t="s">
        <v>432</v>
      </c>
      <c r="E355" s="59">
        <v>2749300</v>
      </c>
      <c r="F355" s="59">
        <v>2466158</v>
      </c>
      <c r="G355" s="59">
        <v>2466158</v>
      </c>
      <c r="H355" s="66">
        <v>1915888</v>
      </c>
      <c r="I355" s="74">
        <v>2458809.39</v>
      </c>
      <c r="J355" s="70">
        <v>2458809.39</v>
      </c>
      <c r="K355" s="60">
        <v>1909359.02</v>
      </c>
      <c r="L355" s="61">
        <f t="shared" si="79"/>
        <v>0.9970202193046837</v>
      </c>
      <c r="M355" s="61">
        <f t="shared" si="75"/>
        <v>0.004767169190659443</v>
      </c>
      <c r="N355" s="16"/>
    </row>
    <row r="356" spans="1:14" s="19" customFormat="1" ht="51">
      <c r="A356" s="49">
        <v>351</v>
      </c>
      <c r="B356" s="57" t="s">
        <v>83</v>
      </c>
      <c r="C356" s="57" t="s">
        <v>83</v>
      </c>
      <c r="D356" s="58" t="s">
        <v>553</v>
      </c>
      <c r="E356" s="59">
        <v>100000</v>
      </c>
      <c r="F356" s="59">
        <v>103000</v>
      </c>
      <c r="G356" s="59"/>
      <c r="H356" s="66"/>
      <c r="I356" s="74">
        <v>102545.96</v>
      </c>
      <c r="J356" s="70"/>
      <c r="K356" s="60"/>
      <c r="L356" s="61">
        <f t="shared" si="79"/>
        <v>0.9955918446601942</v>
      </c>
      <c r="M356" s="61">
        <f t="shared" si="75"/>
        <v>0.00019881733945167486</v>
      </c>
      <c r="N356" s="16"/>
    </row>
    <row r="357" spans="1:14" s="19" customFormat="1" ht="38.25">
      <c r="A357" s="56">
        <v>352</v>
      </c>
      <c r="B357" s="57" t="s">
        <v>83</v>
      </c>
      <c r="C357" s="57" t="s">
        <v>83</v>
      </c>
      <c r="D357" s="58" t="s">
        <v>211</v>
      </c>
      <c r="E357" s="59">
        <v>200000</v>
      </c>
      <c r="F357" s="59">
        <v>245000</v>
      </c>
      <c r="G357" s="59"/>
      <c r="H357" s="66"/>
      <c r="I357" s="74">
        <v>243299.05</v>
      </c>
      <c r="J357" s="70"/>
      <c r="K357" s="60"/>
      <c r="L357" s="61">
        <f t="shared" si="79"/>
        <v>0.9930573469387755</v>
      </c>
      <c r="M357" s="61">
        <f t="shared" si="75"/>
        <v>0.0004717111216484785</v>
      </c>
      <c r="N357" s="16"/>
    </row>
    <row r="358" spans="1:15" s="18" customFormat="1" ht="25.5">
      <c r="A358" s="49">
        <v>353</v>
      </c>
      <c r="B358" s="57" t="s">
        <v>83</v>
      </c>
      <c r="C358" s="57" t="s">
        <v>83</v>
      </c>
      <c r="D358" s="58" t="s">
        <v>554</v>
      </c>
      <c r="E358" s="59"/>
      <c r="F358" s="59">
        <v>17000</v>
      </c>
      <c r="G358" s="59"/>
      <c r="H358" s="66"/>
      <c r="I358" s="74">
        <v>11326.7</v>
      </c>
      <c r="J358" s="70"/>
      <c r="K358" s="60"/>
      <c r="L358" s="61">
        <f t="shared" si="79"/>
        <v>0.6662764705882354</v>
      </c>
      <c r="M358" s="61">
        <f t="shared" si="75"/>
        <v>2.196034206288854E-05</v>
      </c>
      <c r="N358" s="16"/>
      <c r="O358" s="19"/>
    </row>
    <row r="359" spans="1:14" s="19" customFormat="1" ht="25.5">
      <c r="A359" s="56">
        <v>354</v>
      </c>
      <c r="B359" s="50" t="s">
        <v>83</v>
      </c>
      <c r="C359" s="51" t="s">
        <v>212</v>
      </c>
      <c r="D359" s="52" t="s">
        <v>420</v>
      </c>
      <c r="E359" s="53">
        <f aca="true" t="shared" si="81" ref="E359:K359">SUM(E360:E362)</f>
        <v>547600</v>
      </c>
      <c r="F359" s="53">
        <f t="shared" si="81"/>
        <v>871524</v>
      </c>
      <c r="G359" s="53">
        <f t="shared" si="81"/>
        <v>858724</v>
      </c>
      <c r="H359" s="65">
        <f t="shared" si="81"/>
        <v>592050</v>
      </c>
      <c r="I359" s="73">
        <f t="shared" si="81"/>
        <v>809992.3099999999</v>
      </c>
      <c r="J359" s="69">
        <f t="shared" si="81"/>
        <v>797201.22</v>
      </c>
      <c r="K359" s="54">
        <f t="shared" si="81"/>
        <v>574654.35</v>
      </c>
      <c r="L359" s="55">
        <f t="shared" si="79"/>
        <v>0.9293975954764297</v>
      </c>
      <c r="M359" s="55">
        <f t="shared" si="75"/>
        <v>0.0015704228235857974</v>
      </c>
      <c r="N359" s="16"/>
    </row>
    <row r="360" spans="1:14" s="19" customFormat="1" ht="12.75">
      <c r="A360" s="49">
        <v>355</v>
      </c>
      <c r="B360" s="57" t="s">
        <v>83</v>
      </c>
      <c r="C360" s="57" t="s">
        <v>83</v>
      </c>
      <c r="D360" s="58" t="s">
        <v>555</v>
      </c>
      <c r="E360" s="59">
        <v>547600</v>
      </c>
      <c r="F360" s="59">
        <v>583790</v>
      </c>
      <c r="G360" s="59">
        <v>583790</v>
      </c>
      <c r="H360" s="66">
        <v>510630</v>
      </c>
      <c r="I360" s="74">
        <v>574690.14</v>
      </c>
      <c r="J360" s="70">
        <v>574690.14</v>
      </c>
      <c r="K360" s="60">
        <v>504734.93</v>
      </c>
      <c r="L360" s="61">
        <f t="shared" si="79"/>
        <v>0.9844124428304699</v>
      </c>
      <c r="M360" s="61">
        <f t="shared" si="75"/>
        <v>0.0011142161489727197</v>
      </c>
      <c r="N360" s="16"/>
    </row>
    <row r="361" spans="1:14" s="19" customFormat="1" ht="38.25">
      <c r="A361" s="56">
        <v>356</v>
      </c>
      <c r="B361" s="57" t="s">
        <v>83</v>
      </c>
      <c r="C361" s="57" t="s">
        <v>83</v>
      </c>
      <c r="D361" s="58" t="s">
        <v>556</v>
      </c>
      <c r="E361" s="59"/>
      <c r="F361" s="59">
        <v>274934</v>
      </c>
      <c r="G361" s="59">
        <v>274934</v>
      </c>
      <c r="H361" s="66">
        <v>81420</v>
      </c>
      <c r="I361" s="74">
        <v>222511.08</v>
      </c>
      <c r="J361" s="70">
        <v>222511.08</v>
      </c>
      <c r="K361" s="60">
        <v>69919.42</v>
      </c>
      <c r="L361" s="61">
        <f t="shared" si="79"/>
        <v>0.8093254381051452</v>
      </c>
      <c r="M361" s="61">
        <f t="shared" si="75"/>
        <v>0.00043140715562191604</v>
      </c>
      <c r="N361" s="16"/>
    </row>
    <row r="362" spans="1:14" s="19" customFormat="1" ht="51">
      <c r="A362" s="49">
        <v>357</v>
      </c>
      <c r="B362" s="57" t="s">
        <v>83</v>
      </c>
      <c r="C362" s="57" t="s">
        <v>83</v>
      </c>
      <c r="D362" s="58" t="s">
        <v>557</v>
      </c>
      <c r="E362" s="59"/>
      <c r="F362" s="59">
        <v>12800</v>
      </c>
      <c r="G362" s="59"/>
      <c r="H362" s="66"/>
      <c r="I362" s="74">
        <v>12791.09</v>
      </c>
      <c r="J362" s="70"/>
      <c r="K362" s="60"/>
      <c r="L362" s="61">
        <f t="shared" si="79"/>
        <v>0.99930390625</v>
      </c>
      <c r="M362" s="61">
        <f t="shared" si="75"/>
        <v>2.4799518991161852E-05</v>
      </c>
      <c r="N362" s="16"/>
    </row>
    <row r="363" spans="1:15" s="18" customFormat="1" ht="12.75">
      <c r="A363" s="56">
        <v>358</v>
      </c>
      <c r="B363" s="50" t="s">
        <v>83</v>
      </c>
      <c r="C363" s="51" t="s">
        <v>213</v>
      </c>
      <c r="D363" s="52" t="s">
        <v>430</v>
      </c>
      <c r="E363" s="53">
        <f aca="true" t="shared" si="82" ref="E363:K363">E364</f>
        <v>784800</v>
      </c>
      <c r="F363" s="53">
        <f t="shared" si="82"/>
        <v>784800</v>
      </c>
      <c r="G363" s="53">
        <f t="shared" si="82"/>
        <v>784800</v>
      </c>
      <c r="H363" s="65">
        <f t="shared" si="82"/>
        <v>0</v>
      </c>
      <c r="I363" s="73">
        <f t="shared" si="82"/>
        <v>727020.41</v>
      </c>
      <c r="J363" s="69">
        <f t="shared" si="82"/>
        <v>727020.41</v>
      </c>
      <c r="K363" s="54">
        <f t="shared" si="82"/>
        <v>0</v>
      </c>
      <c r="L363" s="55">
        <f t="shared" si="79"/>
        <v>0.9263766692150867</v>
      </c>
      <c r="M363" s="55">
        <f t="shared" si="75"/>
        <v>0.0014095559068662074</v>
      </c>
      <c r="N363" s="16"/>
      <c r="O363" s="19"/>
    </row>
    <row r="364" spans="1:14" s="19" customFormat="1" ht="12.75">
      <c r="A364" s="49">
        <v>359</v>
      </c>
      <c r="B364" s="57" t="s">
        <v>83</v>
      </c>
      <c r="C364" s="57" t="s">
        <v>83</v>
      </c>
      <c r="D364" s="58" t="s">
        <v>419</v>
      </c>
      <c r="E364" s="59">
        <v>784800</v>
      </c>
      <c r="F364" s="59">
        <v>784800</v>
      </c>
      <c r="G364" s="59">
        <v>784800</v>
      </c>
      <c r="H364" s="66"/>
      <c r="I364" s="74">
        <v>727020.41</v>
      </c>
      <c r="J364" s="70">
        <v>727020.41</v>
      </c>
      <c r="K364" s="60"/>
      <c r="L364" s="61">
        <f t="shared" si="79"/>
        <v>0.9263766692150867</v>
      </c>
      <c r="M364" s="61">
        <f t="shared" si="75"/>
        <v>0.0014095559068662074</v>
      </c>
      <c r="N364" s="16"/>
    </row>
    <row r="365" spans="1:15" s="18" customFormat="1" ht="12.75">
      <c r="A365" s="56">
        <v>360</v>
      </c>
      <c r="B365" s="50" t="s">
        <v>83</v>
      </c>
      <c r="C365" s="51" t="s">
        <v>214</v>
      </c>
      <c r="D365" s="52" t="s">
        <v>454</v>
      </c>
      <c r="E365" s="53">
        <f aca="true" t="shared" si="83" ref="E365:K365">SUM(E366:E398)</f>
        <v>11053974</v>
      </c>
      <c r="F365" s="53">
        <f t="shared" si="83"/>
        <v>4428865</v>
      </c>
      <c r="G365" s="53">
        <f t="shared" si="83"/>
        <v>4420243</v>
      </c>
      <c r="H365" s="65">
        <f t="shared" si="83"/>
        <v>984432</v>
      </c>
      <c r="I365" s="73">
        <f t="shared" si="83"/>
        <v>3960521.1199999996</v>
      </c>
      <c r="J365" s="69">
        <f t="shared" si="83"/>
        <v>3951899.1199999996</v>
      </c>
      <c r="K365" s="54">
        <f t="shared" si="83"/>
        <v>676613.7800000001</v>
      </c>
      <c r="L365" s="55">
        <f t="shared" si="79"/>
        <v>0.894251940395564</v>
      </c>
      <c r="M365" s="55">
        <f t="shared" si="75"/>
        <v>0.0076787059375188205</v>
      </c>
      <c r="N365" s="16"/>
      <c r="O365" s="19"/>
    </row>
    <row r="366" spans="1:14" s="19" customFormat="1" ht="12.75">
      <c r="A366" s="49">
        <v>361</v>
      </c>
      <c r="B366" s="57" t="s">
        <v>83</v>
      </c>
      <c r="C366" s="57" t="s">
        <v>83</v>
      </c>
      <c r="D366" s="77" t="s">
        <v>647</v>
      </c>
      <c r="E366" s="59">
        <v>200000</v>
      </c>
      <c r="F366" s="59"/>
      <c r="G366" s="59"/>
      <c r="H366" s="66"/>
      <c r="I366" s="74"/>
      <c r="J366" s="70"/>
      <c r="K366" s="60"/>
      <c r="L366" s="61"/>
      <c r="M366" s="61">
        <f t="shared" si="75"/>
        <v>0</v>
      </c>
      <c r="N366" s="16"/>
    </row>
    <row r="367" spans="1:14" s="19" customFormat="1" ht="12.75">
      <c r="A367" s="56">
        <v>362</v>
      </c>
      <c r="B367" s="57"/>
      <c r="C367" s="57"/>
      <c r="D367" s="77" t="s">
        <v>648</v>
      </c>
      <c r="E367" s="59">
        <v>541400</v>
      </c>
      <c r="F367" s="59"/>
      <c r="G367" s="59"/>
      <c r="H367" s="66"/>
      <c r="I367" s="74"/>
      <c r="J367" s="70"/>
      <c r="K367" s="60"/>
      <c r="L367" s="61"/>
      <c r="M367" s="61">
        <f t="shared" si="75"/>
        <v>0</v>
      </c>
      <c r="N367" s="16"/>
    </row>
    <row r="368" spans="1:14" s="19" customFormat="1" ht="25.5">
      <c r="A368" s="49">
        <v>363</v>
      </c>
      <c r="B368" s="57" t="s">
        <v>83</v>
      </c>
      <c r="C368" s="57" t="s">
        <v>83</v>
      </c>
      <c r="D368" s="58" t="s">
        <v>215</v>
      </c>
      <c r="E368" s="59">
        <v>30000</v>
      </c>
      <c r="F368" s="59">
        <v>30000</v>
      </c>
      <c r="G368" s="59">
        <v>30000</v>
      </c>
      <c r="H368" s="66"/>
      <c r="I368" s="74"/>
      <c r="J368" s="70"/>
      <c r="K368" s="60"/>
      <c r="L368" s="61">
        <f aca="true" t="shared" si="84" ref="L368:L395">I368/F368</f>
        <v>0</v>
      </c>
      <c r="M368" s="61">
        <f t="shared" si="75"/>
        <v>0</v>
      </c>
      <c r="N368" s="16"/>
    </row>
    <row r="369" spans="1:14" s="19" customFormat="1" ht="25.5">
      <c r="A369" s="56">
        <v>364</v>
      </c>
      <c r="B369" s="57" t="s">
        <v>83</v>
      </c>
      <c r="C369" s="57" t="s">
        <v>83</v>
      </c>
      <c r="D369" s="58" t="s">
        <v>558</v>
      </c>
      <c r="E369" s="59"/>
      <c r="F369" s="59">
        <v>580121</v>
      </c>
      <c r="G369" s="59">
        <v>580121</v>
      </c>
      <c r="H369" s="66"/>
      <c r="I369" s="74">
        <v>580120.6</v>
      </c>
      <c r="J369" s="70">
        <v>580120.6</v>
      </c>
      <c r="K369" s="60"/>
      <c r="L369" s="61">
        <f t="shared" si="84"/>
        <v>0.9999993104886739</v>
      </c>
      <c r="M369" s="61">
        <f t="shared" si="75"/>
        <v>0.0011247447900737317</v>
      </c>
      <c r="N369" s="16"/>
    </row>
    <row r="370" spans="1:14" s="19" customFormat="1" ht="38.25">
      <c r="A370" s="49">
        <v>365</v>
      </c>
      <c r="B370" s="57" t="s">
        <v>83</v>
      </c>
      <c r="C370" s="57" t="s">
        <v>83</v>
      </c>
      <c r="D370" s="58" t="s">
        <v>559</v>
      </c>
      <c r="E370" s="59">
        <v>200000</v>
      </c>
      <c r="F370" s="59">
        <v>81470</v>
      </c>
      <c r="G370" s="59">
        <v>81470</v>
      </c>
      <c r="H370" s="66"/>
      <c r="I370" s="74">
        <v>81199.09</v>
      </c>
      <c r="J370" s="70">
        <v>81199.09</v>
      </c>
      <c r="K370" s="60"/>
      <c r="L370" s="61">
        <f t="shared" si="84"/>
        <v>0.9966747268933349</v>
      </c>
      <c r="M370" s="61">
        <f t="shared" si="75"/>
        <v>0.00015742977138930776</v>
      </c>
      <c r="N370" s="16"/>
    </row>
    <row r="371" spans="1:14" s="19" customFormat="1" ht="12.75">
      <c r="A371" s="56">
        <v>366</v>
      </c>
      <c r="B371" s="57" t="s">
        <v>83</v>
      </c>
      <c r="C371" s="57" t="s">
        <v>83</v>
      </c>
      <c r="D371" s="58" t="s">
        <v>417</v>
      </c>
      <c r="E371" s="59">
        <v>175000</v>
      </c>
      <c r="F371" s="59">
        <v>27081</v>
      </c>
      <c r="G371" s="59">
        <v>27081</v>
      </c>
      <c r="H371" s="66">
        <v>27081</v>
      </c>
      <c r="I371" s="74"/>
      <c r="J371" s="70"/>
      <c r="K371" s="60"/>
      <c r="L371" s="61">
        <f t="shared" si="84"/>
        <v>0</v>
      </c>
      <c r="M371" s="61">
        <f t="shared" si="75"/>
        <v>0</v>
      </c>
      <c r="N371" s="16"/>
    </row>
    <row r="372" spans="1:15" s="18" customFormat="1" ht="25.5">
      <c r="A372" s="49">
        <v>367</v>
      </c>
      <c r="B372" s="57" t="s">
        <v>83</v>
      </c>
      <c r="C372" s="57" t="s">
        <v>83</v>
      </c>
      <c r="D372" s="58" t="s">
        <v>438</v>
      </c>
      <c r="E372" s="59">
        <v>1208000</v>
      </c>
      <c r="F372" s="59">
        <v>1208000</v>
      </c>
      <c r="G372" s="59">
        <v>1208000</v>
      </c>
      <c r="H372" s="66"/>
      <c r="I372" s="74">
        <v>1200724.46</v>
      </c>
      <c r="J372" s="70">
        <v>1200724.46</v>
      </c>
      <c r="K372" s="60"/>
      <c r="L372" s="61">
        <f t="shared" si="84"/>
        <v>0.993977201986755</v>
      </c>
      <c r="M372" s="61">
        <f t="shared" si="75"/>
        <v>0.0023279790110868237</v>
      </c>
      <c r="N372" s="16"/>
      <c r="O372" s="19"/>
    </row>
    <row r="373" spans="1:14" s="19" customFormat="1" ht="12.75">
      <c r="A373" s="56">
        <v>368</v>
      </c>
      <c r="B373" s="57" t="s">
        <v>83</v>
      </c>
      <c r="C373" s="57" t="s">
        <v>83</v>
      </c>
      <c r="D373" s="58" t="s">
        <v>394</v>
      </c>
      <c r="E373" s="59">
        <v>8500</v>
      </c>
      <c r="F373" s="59">
        <v>8500</v>
      </c>
      <c r="G373" s="59">
        <v>8500</v>
      </c>
      <c r="H373" s="66">
        <v>8500</v>
      </c>
      <c r="I373" s="74"/>
      <c r="J373" s="70"/>
      <c r="K373" s="60"/>
      <c r="L373" s="61">
        <f t="shared" si="84"/>
        <v>0</v>
      </c>
      <c r="M373" s="61">
        <f t="shared" si="75"/>
        <v>0</v>
      </c>
      <c r="N373" s="16"/>
    </row>
    <row r="374" spans="1:14" s="19" customFormat="1" ht="12.75">
      <c r="A374" s="49">
        <v>369</v>
      </c>
      <c r="B374" s="57" t="s">
        <v>83</v>
      </c>
      <c r="C374" s="57" t="s">
        <v>83</v>
      </c>
      <c r="D374" s="58" t="s">
        <v>418</v>
      </c>
      <c r="E374" s="59">
        <v>80000</v>
      </c>
      <c r="F374" s="59">
        <v>119000</v>
      </c>
      <c r="G374" s="59">
        <v>119000</v>
      </c>
      <c r="H374" s="66"/>
      <c r="I374" s="74">
        <v>116242.42</v>
      </c>
      <c r="J374" s="70">
        <v>116242.42</v>
      </c>
      <c r="K374" s="60"/>
      <c r="L374" s="61">
        <f t="shared" si="84"/>
        <v>0.9768270588235294</v>
      </c>
      <c r="M374" s="61">
        <f t="shared" si="75"/>
        <v>0.00022537220067786346</v>
      </c>
      <c r="N374" s="16"/>
    </row>
    <row r="375" spans="1:14" s="19" customFormat="1" ht="25.5">
      <c r="A375" s="56">
        <v>370</v>
      </c>
      <c r="B375" s="57" t="s">
        <v>83</v>
      </c>
      <c r="C375" s="57" t="s">
        <v>83</v>
      </c>
      <c r="D375" s="58" t="s">
        <v>439</v>
      </c>
      <c r="E375" s="59">
        <v>2783200</v>
      </c>
      <c r="F375" s="59">
        <v>82368</v>
      </c>
      <c r="G375" s="59">
        <v>82368</v>
      </c>
      <c r="H375" s="66">
        <v>82368</v>
      </c>
      <c r="I375" s="74"/>
      <c r="J375" s="70"/>
      <c r="K375" s="60"/>
      <c r="L375" s="61">
        <f t="shared" si="84"/>
        <v>0</v>
      </c>
      <c r="M375" s="61">
        <f t="shared" si="75"/>
        <v>0</v>
      </c>
      <c r="N375" s="16"/>
    </row>
    <row r="376" spans="1:14" s="19" customFormat="1" ht="12.75">
      <c r="A376" s="49">
        <v>371</v>
      </c>
      <c r="B376" s="57" t="s">
        <v>83</v>
      </c>
      <c r="C376" s="57" t="s">
        <v>83</v>
      </c>
      <c r="D376" s="58" t="s">
        <v>216</v>
      </c>
      <c r="E376" s="59">
        <v>12000</v>
      </c>
      <c r="F376" s="59">
        <v>12000</v>
      </c>
      <c r="G376" s="59">
        <v>12000</v>
      </c>
      <c r="H376" s="66"/>
      <c r="I376" s="74">
        <v>2552.04</v>
      </c>
      <c r="J376" s="70">
        <v>2552.04</v>
      </c>
      <c r="K376" s="60"/>
      <c r="L376" s="61">
        <f t="shared" si="84"/>
        <v>0.21267</v>
      </c>
      <c r="M376" s="61">
        <f t="shared" si="75"/>
        <v>4.947925817596834E-06</v>
      </c>
      <c r="N376" s="16"/>
    </row>
    <row r="377" spans="1:15" s="18" customFormat="1" ht="25.5">
      <c r="A377" s="56">
        <v>372</v>
      </c>
      <c r="B377" s="57" t="s">
        <v>83</v>
      </c>
      <c r="C377" s="57" t="s">
        <v>83</v>
      </c>
      <c r="D377" s="58" t="s">
        <v>435</v>
      </c>
      <c r="E377" s="59">
        <v>16000</v>
      </c>
      <c r="F377" s="59">
        <v>16000</v>
      </c>
      <c r="G377" s="59">
        <v>16000</v>
      </c>
      <c r="H377" s="66"/>
      <c r="I377" s="74">
        <v>16000</v>
      </c>
      <c r="J377" s="70">
        <v>16000</v>
      </c>
      <c r="K377" s="60"/>
      <c r="L377" s="61">
        <f t="shared" si="84"/>
        <v>1</v>
      </c>
      <c r="M377" s="61">
        <f t="shared" si="75"/>
        <v>3.1020992257781756E-05</v>
      </c>
      <c r="N377" s="16"/>
      <c r="O377" s="19"/>
    </row>
    <row r="378" spans="1:14" s="19" customFormat="1" ht="25.5">
      <c r="A378" s="49">
        <v>373</v>
      </c>
      <c r="B378" s="57" t="s">
        <v>83</v>
      </c>
      <c r="C378" s="57" t="s">
        <v>83</v>
      </c>
      <c r="D378" s="58" t="s">
        <v>433</v>
      </c>
      <c r="E378" s="59">
        <v>4100</v>
      </c>
      <c r="F378" s="59">
        <v>4100</v>
      </c>
      <c r="G378" s="59">
        <v>4100</v>
      </c>
      <c r="H378" s="66"/>
      <c r="I378" s="74">
        <v>3793.32</v>
      </c>
      <c r="J378" s="70">
        <v>3793.32</v>
      </c>
      <c r="K378" s="60"/>
      <c r="L378" s="61">
        <f t="shared" si="84"/>
        <v>0.9252</v>
      </c>
      <c r="M378" s="61">
        <f t="shared" si="75"/>
        <v>7.354534396955544E-06</v>
      </c>
      <c r="N378" s="16"/>
    </row>
    <row r="379" spans="1:14" s="19" customFormat="1" ht="12.75">
      <c r="A379" s="56">
        <v>374</v>
      </c>
      <c r="B379" s="57" t="s">
        <v>83</v>
      </c>
      <c r="C379" s="57" t="s">
        <v>83</v>
      </c>
      <c r="D379" s="58" t="s">
        <v>217</v>
      </c>
      <c r="E379" s="59">
        <v>150000</v>
      </c>
      <c r="F379" s="59">
        <v>59706</v>
      </c>
      <c r="G379" s="59">
        <v>59706</v>
      </c>
      <c r="H379" s="66"/>
      <c r="I379" s="74">
        <v>24538.89</v>
      </c>
      <c r="J379" s="70">
        <v>24538.89</v>
      </c>
      <c r="K379" s="60"/>
      <c r="L379" s="61">
        <f t="shared" si="84"/>
        <v>0.41099537734901015</v>
      </c>
      <c r="M379" s="61">
        <f t="shared" si="75"/>
        <v>4.7576294794034886E-05</v>
      </c>
      <c r="N379" s="16"/>
    </row>
    <row r="380" spans="1:15" s="18" customFormat="1" ht="25.5">
      <c r="A380" s="49">
        <v>375</v>
      </c>
      <c r="B380" s="57" t="s">
        <v>83</v>
      </c>
      <c r="C380" s="57" t="s">
        <v>83</v>
      </c>
      <c r="D380" s="58" t="s">
        <v>560</v>
      </c>
      <c r="E380" s="59"/>
      <c r="F380" s="59">
        <v>453368</v>
      </c>
      <c r="G380" s="59">
        <v>453368</v>
      </c>
      <c r="H380" s="66"/>
      <c r="I380" s="74">
        <v>445563.86</v>
      </c>
      <c r="J380" s="70">
        <v>445563.86</v>
      </c>
      <c r="K380" s="60"/>
      <c r="L380" s="61">
        <f t="shared" si="84"/>
        <v>0.9827863016357572</v>
      </c>
      <c r="M380" s="61">
        <f t="shared" si="75"/>
        <v>0.0008638645657129597</v>
      </c>
      <c r="N380" s="16"/>
      <c r="O380" s="19"/>
    </row>
    <row r="381" spans="1:14" s="19" customFormat="1" ht="38.25">
      <c r="A381" s="56">
        <v>376</v>
      </c>
      <c r="B381" s="57" t="s">
        <v>83</v>
      </c>
      <c r="C381" s="57" t="s">
        <v>83</v>
      </c>
      <c r="D381" s="58" t="s">
        <v>218</v>
      </c>
      <c r="E381" s="59">
        <v>219590</v>
      </c>
      <c r="F381" s="59">
        <v>270387</v>
      </c>
      <c r="G381" s="59">
        <v>270387</v>
      </c>
      <c r="H381" s="66">
        <v>241482</v>
      </c>
      <c r="I381" s="74">
        <v>261753.58</v>
      </c>
      <c r="J381" s="70">
        <v>261753.58</v>
      </c>
      <c r="K381" s="60">
        <v>236779.45</v>
      </c>
      <c r="L381" s="61">
        <f t="shared" si="84"/>
        <v>0.9680701365080421</v>
      </c>
      <c r="M381" s="61">
        <f t="shared" si="75"/>
        <v>0.000507490986164166</v>
      </c>
      <c r="N381" s="16"/>
    </row>
    <row r="382" spans="1:14" s="19" customFormat="1" ht="25.5">
      <c r="A382" s="49">
        <v>377</v>
      </c>
      <c r="B382" s="57" t="s">
        <v>83</v>
      </c>
      <c r="C382" s="57" t="s">
        <v>83</v>
      </c>
      <c r="D382" s="58" t="s">
        <v>219</v>
      </c>
      <c r="E382" s="59">
        <v>199005</v>
      </c>
      <c r="F382" s="59">
        <v>267013</v>
      </c>
      <c r="G382" s="59">
        <v>267013</v>
      </c>
      <c r="H382" s="66">
        <v>136250</v>
      </c>
      <c r="I382" s="74">
        <v>230037.09</v>
      </c>
      <c r="J382" s="70">
        <v>230037.09</v>
      </c>
      <c r="K382" s="60">
        <v>128858.6</v>
      </c>
      <c r="L382" s="61">
        <f t="shared" si="84"/>
        <v>0.8615201881556328</v>
      </c>
      <c r="M382" s="61">
        <f t="shared" si="75"/>
        <v>0.00044599867424329034</v>
      </c>
      <c r="N382" s="16"/>
    </row>
    <row r="383" spans="1:14" s="19" customFormat="1" ht="38.25">
      <c r="A383" s="56">
        <v>378</v>
      </c>
      <c r="B383" s="57" t="s">
        <v>83</v>
      </c>
      <c r="C383" s="57" t="s">
        <v>83</v>
      </c>
      <c r="D383" s="58" t="s">
        <v>561</v>
      </c>
      <c r="E383" s="59"/>
      <c r="F383" s="59">
        <v>194839</v>
      </c>
      <c r="G383" s="59">
        <v>194839</v>
      </c>
      <c r="H383" s="66">
        <v>88380</v>
      </c>
      <c r="I383" s="74">
        <v>182350.47</v>
      </c>
      <c r="J383" s="70">
        <v>182350.47</v>
      </c>
      <c r="K383" s="60">
        <v>86824.39</v>
      </c>
      <c r="L383" s="61">
        <f t="shared" si="84"/>
        <v>0.9359033355745</v>
      </c>
      <c r="M383" s="61">
        <f t="shared" si="75"/>
        <v>0.00035354328237955404</v>
      </c>
      <c r="N383" s="16"/>
    </row>
    <row r="384" spans="1:15" s="18" customFormat="1" ht="38.25">
      <c r="A384" s="49">
        <v>379</v>
      </c>
      <c r="B384" s="57" t="s">
        <v>83</v>
      </c>
      <c r="C384" s="57" t="s">
        <v>83</v>
      </c>
      <c r="D384" s="58" t="s">
        <v>660</v>
      </c>
      <c r="E384" s="59"/>
      <c r="F384" s="59">
        <v>278465</v>
      </c>
      <c r="G384" s="59">
        <v>278465</v>
      </c>
      <c r="H384" s="66">
        <v>95030</v>
      </c>
      <c r="I384" s="74">
        <v>267325.78</v>
      </c>
      <c r="J384" s="70">
        <v>267325.78</v>
      </c>
      <c r="K384" s="60">
        <v>94130.17</v>
      </c>
      <c r="L384" s="61">
        <f t="shared" si="84"/>
        <v>0.9599977735083405</v>
      </c>
      <c r="M384" s="61">
        <f t="shared" si="75"/>
        <v>0.0005182944344803419</v>
      </c>
      <c r="N384" s="16"/>
      <c r="O384" s="19"/>
    </row>
    <row r="385" spans="1:15" s="18" customFormat="1" ht="38.25">
      <c r="A385" s="56">
        <v>380</v>
      </c>
      <c r="B385" s="57" t="s">
        <v>83</v>
      </c>
      <c r="C385" s="57" t="s">
        <v>83</v>
      </c>
      <c r="D385" s="58" t="s">
        <v>661</v>
      </c>
      <c r="E385" s="59"/>
      <c r="F385" s="59">
        <v>111003</v>
      </c>
      <c r="G385" s="59">
        <v>111003</v>
      </c>
      <c r="H385" s="66">
        <v>66160</v>
      </c>
      <c r="I385" s="74">
        <v>74546.63</v>
      </c>
      <c r="J385" s="70">
        <v>74546.63</v>
      </c>
      <c r="K385" s="60">
        <v>33184.76</v>
      </c>
      <c r="L385" s="61">
        <f t="shared" si="84"/>
        <v>0.6715731106366495</v>
      </c>
      <c r="M385" s="61">
        <f t="shared" si="75"/>
        <v>0.00014453190200460758</v>
      </c>
      <c r="N385" s="16"/>
      <c r="O385" s="19"/>
    </row>
    <row r="386" spans="1:15" s="18" customFormat="1" ht="12.75">
      <c r="A386" s="49">
        <v>381</v>
      </c>
      <c r="B386" s="57" t="s">
        <v>83</v>
      </c>
      <c r="C386" s="57" t="s">
        <v>83</v>
      </c>
      <c r="D386" s="58" t="s">
        <v>695</v>
      </c>
      <c r="E386" s="59">
        <v>50000</v>
      </c>
      <c r="F386" s="59">
        <v>50160</v>
      </c>
      <c r="G386" s="59">
        <v>50160</v>
      </c>
      <c r="H386" s="66"/>
      <c r="I386" s="74">
        <v>50160</v>
      </c>
      <c r="J386" s="70">
        <v>50160</v>
      </c>
      <c r="K386" s="60"/>
      <c r="L386" s="61">
        <f t="shared" si="84"/>
        <v>1</v>
      </c>
      <c r="M386" s="61">
        <f t="shared" si="75"/>
        <v>9.725081072814581E-05</v>
      </c>
      <c r="N386" s="16"/>
      <c r="O386" s="19"/>
    </row>
    <row r="387" spans="1:14" s="19" customFormat="1" ht="51">
      <c r="A387" s="56">
        <v>382</v>
      </c>
      <c r="B387" s="57" t="s">
        <v>83</v>
      </c>
      <c r="C387" s="57" t="s">
        <v>83</v>
      </c>
      <c r="D387" s="58" t="s">
        <v>562</v>
      </c>
      <c r="E387" s="59">
        <v>108800</v>
      </c>
      <c r="F387" s="59">
        <v>123140</v>
      </c>
      <c r="G387" s="59">
        <v>123140</v>
      </c>
      <c r="H387" s="66">
        <v>2700</v>
      </c>
      <c r="I387" s="74">
        <v>118653.31</v>
      </c>
      <c r="J387" s="70">
        <v>118653.31</v>
      </c>
      <c r="K387" s="60">
        <v>2700</v>
      </c>
      <c r="L387" s="61">
        <f t="shared" si="84"/>
        <v>0.9635643170375182</v>
      </c>
      <c r="M387" s="61">
        <f t="shared" si="75"/>
        <v>0.00023004646317938618</v>
      </c>
      <c r="N387" s="16"/>
    </row>
    <row r="388" spans="1:14" s="19" customFormat="1" ht="25.5">
      <c r="A388" s="49">
        <v>383</v>
      </c>
      <c r="B388" s="57" t="s">
        <v>83</v>
      </c>
      <c r="C388" s="57" t="s">
        <v>83</v>
      </c>
      <c r="D388" s="58" t="s">
        <v>563</v>
      </c>
      <c r="E388" s="59">
        <v>51300</v>
      </c>
      <c r="F388" s="59">
        <v>51300</v>
      </c>
      <c r="G388" s="59">
        <v>51300</v>
      </c>
      <c r="H388" s="66"/>
      <c r="I388" s="74">
        <v>51240</v>
      </c>
      <c r="J388" s="70">
        <v>51240</v>
      </c>
      <c r="K388" s="60"/>
      <c r="L388" s="61">
        <f t="shared" si="84"/>
        <v>0.9988304093567252</v>
      </c>
      <c r="M388" s="61">
        <f t="shared" si="75"/>
        <v>9.934472770554608E-05</v>
      </c>
      <c r="N388" s="16"/>
    </row>
    <row r="389" spans="1:15" s="18" customFormat="1" ht="25.5">
      <c r="A389" s="56">
        <v>384</v>
      </c>
      <c r="B389" s="57" t="s">
        <v>83</v>
      </c>
      <c r="C389" s="57" t="s">
        <v>83</v>
      </c>
      <c r="D389" s="58" t="s">
        <v>434</v>
      </c>
      <c r="E389" s="59">
        <v>20000</v>
      </c>
      <c r="F389" s="59">
        <v>20000</v>
      </c>
      <c r="G389" s="59">
        <v>20000</v>
      </c>
      <c r="H389" s="66"/>
      <c r="I389" s="74">
        <v>20000</v>
      </c>
      <c r="J389" s="70">
        <v>20000</v>
      </c>
      <c r="K389" s="60"/>
      <c r="L389" s="61">
        <f t="shared" si="84"/>
        <v>1</v>
      </c>
      <c r="M389" s="61">
        <f t="shared" si="75"/>
        <v>3.8776240322227196E-05</v>
      </c>
      <c r="N389" s="16"/>
      <c r="O389" s="19"/>
    </row>
    <row r="390" spans="1:15" s="18" customFormat="1" ht="63.75">
      <c r="A390" s="49">
        <v>385</v>
      </c>
      <c r="B390" s="57" t="s">
        <v>83</v>
      </c>
      <c r="C390" s="57" t="s">
        <v>83</v>
      </c>
      <c r="D390" s="58" t="s">
        <v>436</v>
      </c>
      <c r="E390" s="59">
        <v>50000</v>
      </c>
      <c r="F390" s="59">
        <v>49000</v>
      </c>
      <c r="G390" s="59">
        <v>49000</v>
      </c>
      <c r="H390" s="66">
        <v>1490</v>
      </c>
      <c r="I390" s="74">
        <v>44248.54</v>
      </c>
      <c r="J390" s="70">
        <v>44248.54</v>
      </c>
      <c r="K390" s="60">
        <v>1490</v>
      </c>
      <c r="L390" s="61">
        <f t="shared" si="84"/>
        <v>0.9030314285714286</v>
      </c>
      <c r="M390" s="61">
        <f aca="true" t="shared" si="85" ref="M390:M395">I390/$I$6</f>
        <v>8.578960104738415E-05</v>
      </c>
      <c r="N390" s="16"/>
      <c r="O390" s="19"/>
    </row>
    <row r="391" spans="1:15" s="18" customFormat="1" ht="63.75">
      <c r="A391" s="56">
        <v>386</v>
      </c>
      <c r="B391" s="57" t="s">
        <v>83</v>
      </c>
      <c r="C391" s="57" t="s">
        <v>83</v>
      </c>
      <c r="D391" s="58" t="s">
        <v>564</v>
      </c>
      <c r="E391" s="59"/>
      <c r="F391" s="59">
        <v>85632</v>
      </c>
      <c r="G391" s="59">
        <v>85632</v>
      </c>
      <c r="H391" s="66">
        <v>85632</v>
      </c>
      <c r="I391" s="74">
        <v>85074.87</v>
      </c>
      <c r="J391" s="70">
        <v>85074.87</v>
      </c>
      <c r="K391" s="60">
        <v>85074.87</v>
      </c>
      <c r="L391" s="61">
        <f t="shared" si="84"/>
        <v>0.993493904147982</v>
      </c>
      <c r="M391" s="61">
        <f t="shared" si="85"/>
        <v>0.00016494418022511184</v>
      </c>
      <c r="N391" s="16"/>
      <c r="O391" s="19"/>
    </row>
    <row r="392" spans="1:14" s="19" customFormat="1" ht="51">
      <c r="A392" s="49">
        <v>387</v>
      </c>
      <c r="B392" s="57" t="s">
        <v>83</v>
      </c>
      <c r="C392" s="57" t="s">
        <v>83</v>
      </c>
      <c r="D392" s="58" t="s">
        <v>565</v>
      </c>
      <c r="E392" s="59"/>
      <c r="F392" s="59">
        <v>8622</v>
      </c>
      <c r="G392" s="59"/>
      <c r="H392" s="66"/>
      <c r="I392" s="74">
        <v>8622</v>
      </c>
      <c r="J392" s="70"/>
      <c r="K392" s="60"/>
      <c r="L392" s="61">
        <f t="shared" si="84"/>
        <v>1</v>
      </c>
      <c r="M392" s="61">
        <f t="shared" si="85"/>
        <v>1.6716437202912146E-05</v>
      </c>
      <c r="N392" s="16"/>
    </row>
    <row r="393" spans="1:14" s="19" customFormat="1" ht="63.75">
      <c r="A393" s="56">
        <v>388</v>
      </c>
      <c r="B393" s="57" t="s">
        <v>83</v>
      </c>
      <c r="C393" s="57" t="s">
        <v>83</v>
      </c>
      <c r="D393" s="58" t="s">
        <v>566</v>
      </c>
      <c r="E393" s="59"/>
      <c r="F393" s="59">
        <v>9372</v>
      </c>
      <c r="G393" s="59">
        <v>9372</v>
      </c>
      <c r="H393" s="66">
        <v>9372</v>
      </c>
      <c r="I393" s="74">
        <v>7571.54</v>
      </c>
      <c r="J393" s="70">
        <v>7571.54</v>
      </c>
      <c r="K393" s="60">
        <v>7571.54</v>
      </c>
      <c r="L393" s="61">
        <f t="shared" si="84"/>
        <v>0.8078894579598805</v>
      </c>
      <c r="M393" s="61">
        <f t="shared" si="85"/>
        <v>1.4679792732467805E-05</v>
      </c>
      <c r="N393" s="16"/>
    </row>
    <row r="394" spans="1:14" s="19" customFormat="1" ht="51">
      <c r="A394" s="49">
        <v>389</v>
      </c>
      <c r="B394" s="57" t="s">
        <v>83</v>
      </c>
      <c r="C394" s="57" t="s">
        <v>83</v>
      </c>
      <c r="D394" s="58" t="s">
        <v>220</v>
      </c>
      <c r="E394" s="59">
        <v>121774</v>
      </c>
      <c r="F394" s="59">
        <v>18631</v>
      </c>
      <c r="G394" s="59">
        <v>18631</v>
      </c>
      <c r="H394" s="66"/>
      <c r="I394" s="74">
        <v>18630.63</v>
      </c>
      <c r="J394" s="70">
        <v>18630.63</v>
      </c>
      <c r="K394" s="60"/>
      <c r="L394" s="61">
        <f t="shared" si="84"/>
        <v>0.9999801406258387</v>
      </c>
      <c r="M394" s="61">
        <f t="shared" si="85"/>
        <v>3.6121289311724787E-05</v>
      </c>
      <c r="N394" s="16"/>
    </row>
    <row r="395" spans="1:14" s="19" customFormat="1" ht="25.5">
      <c r="A395" s="56">
        <v>390</v>
      </c>
      <c r="B395" s="57" t="s">
        <v>83</v>
      </c>
      <c r="C395" s="57" t="s">
        <v>83</v>
      </c>
      <c r="D395" s="58" t="s">
        <v>567</v>
      </c>
      <c r="E395" s="59">
        <v>4321705</v>
      </c>
      <c r="F395" s="59">
        <v>139987</v>
      </c>
      <c r="G395" s="59">
        <v>139987</v>
      </c>
      <c r="H395" s="66">
        <v>139987</v>
      </c>
      <c r="I395" s="74"/>
      <c r="J395" s="70"/>
      <c r="K395" s="60"/>
      <c r="L395" s="61">
        <f t="shared" si="84"/>
        <v>0</v>
      </c>
      <c r="M395" s="61">
        <f t="shared" si="85"/>
        <v>0</v>
      </c>
      <c r="N395" s="16"/>
    </row>
    <row r="396" spans="1:14" s="19" customFormat="1" ht="25.5">
      <c r="A396" s="49">
        <v>391</v>
      </c>
      <c r="B396" s="57"/>
      <c r="C396" s="57"/>
      <c r="D396" s="78" t="s">
        <v>649</v>
      </c>
      <c r="E396" s="59">
        <v>500000</v>
      </c>
      <c r="F396" s="59"/>
      <c r="G396" s="59"/>
      <c r="H396" s="66"/>
      <c r="I396" s="74"/>
      <c r="J396" s="70"/>
      <c r="K396" s="60"/>
      <c r="L396" s="61"/>
      <c r="M396" s="61"/>
      <c r="N396" s="16"/>
    </row>
    <row r="397" spans="1:14" s="19" customFormat="1" ht="25.5">
      <c r="A397" s="56">
        <v>392</v>
      </c>
      <c r="B397" s="57" t="s">
        <v>83</v>
      </c>
      <c r="C397" s="57" t="s">
        <v>83</v>
      </c>
      <c r="D397" s="58" t="s">
        <v>221</v>
      </c>
      <c r="E397" s="59">
        <v>3600</v>
      </c>
      <c r="F397" s="59">
        <v>12600</v>
      </c>
      <c r="G397" s="59">
        <v>12600</v>
      </c>
      <c r="H397" s="66"/>
      <c r="I397" s="74">
        <v>12600</v>
      </c>
      <c r="J397" s="70">
        <v>12600</v>
      </c>
      <c r="K397" s="60"/>
      <c r="L397" s="61">
        <f aca="true" t="shared" si="86" ref="L397:L405">I397/F397</f>
        <v>1</v>
      </c>
      <c r="M397" s="61">
        <f aca="true" t="shared" si="87" ref="M397:M405">I397/$I$6</f>
        <v>2.4429031403003132E-05</v>
      </c>
      <c r="N397" s="16"/>
    </row>
    <row r="398" spans="1:14" s="19" customFormat="1" ht="38.25">
      <c r="A398" s="49">
        <v>393</v>
      </c>
      <c r="B398" s="57" t="s">
        <v>83</v>
      </c>
      <c r="C398" s="57" t="s">
        <v>83</v>
      </c>
      <c r="D398" s="58" t="s">
        <v>568</v>
      </c>
      <c r="E398" s="59"/>
      <c r="F398" s="59">
        <v>57000</v>
      </c>
      <c r="G398" s="59">
        <v>57000</v>
      </c>
      <c r="H398" s="66"/>
      <c r="I398" s="74">
        <v>56972</v>
      </c>
      <c r="J398" s="70">
        <v>56972</v>
      </c>
      <c r="K398" s="60"/>
      <c r="L398" s="61">
        <f t="shared" si="86"/>
        <v>0.9995087719298246</v>
      </c>
      <c r="M398" s="61">
        <f t="shared" si="87"/>
        <v>0.0001104579981818964</v>
      </c>
      <c r="N398" s="16"/>
    </row>
    <row r="399" spans="1:14" s="19" customFormat="1" ht="19.5" customHeight="1">
      <c r="A399" s="86">
        <v>394</v>
      </c>
      <c r="B399" s="43" t="s">
        <v>222</v>
      </c>
      <c r="C399" s="44" t="s">
        <v>83</v>
      </c>
      <c r="D399" s="45" t="s">
        <v>223</v>
      </c>
      <c r="E399" s="46">
        <f aca="true" t="shared" si="88" ref="E399:K399">E400+E403+E423+E426+E428+E431</f>
        <v>5507500</v>
      </c>
      <c r="F399" s="46">
        <f t="shared" si="88"/>
        <v>6687290</v>
      </c>
      <c r="G399" s="46">
        <f t="shared" si="88"/>
        <v>6337290</v>
      </c>
      <c r="H399" s="64">
        <f t="shared" si="88"/>
        <v>4065100</v>
      </c>
      <c r="I399" s="72">
        <f t="shared" si="88"/>
        <v>6239745.000000001</v>
      </c>
      <c r="J399" s="68">
        <f t="shared" si="88"/>
        <v>5905905</v>
      </c>
      <c r="K399" s="47">
        <f t="shared" si="88"/>
        <v>4063841.08</v>
      </c>
      <c r="L399" s="48">
        <f t="shared" si="86"/>
        <v>0.93307528161632</v>
      </c>
      <c r="M399" s="48">
        <f t="shared" si="87"/>
        <v>0.012097692583470779</v>
      </c>
      <c r="N399" s="16"/>
    </row>
    <row r="400" spans="1:14" s="19" customFormat="1" ht="12.75">
      <c r="A400" s="49">
        <v>395</v>
      </c>
      <c r="B400" s="50" t="s">
        <v>83</v>
      </c>
      <c r="C400" s="51" t="s">
        <v>224</v>
      </c>
      <c r="D400" s="52" t="s">
        <v>733</v>
      </c>
      <c r="E400" s="53">
        <f aca="true" t="shared" si="89" ref="E400:K400">SUM(E401:E402)</f>
        <v>0</v>
      </c>
      <c r="F400" s="53">
        <f t="shared" si="89"/>
        <v>410000</v>
      </c>
      <c r="G400" s="53">
        <f t="shared" si="89"/>
        <v>60000</v>
      </c>
      <c r="H400" s="65">
        <f t="shared" si="89"/>
        <v>0</v>
      </c>
      <c r="I400" s="73">
        <f t="shared" si="89"/>
        <v>393840</v>
      </c>
      <c r="J400" s="69">
        <f t="shared" si="89"/>
        <v>60000</v>
      </c>
      <c r="K400" s="54">
        <f t="shared" si="89"/>
        <v>0</v>
      </c>
      <c r="L400" s="55">
        <f t="shared" si="86"/>
        <v>0.9605853658536585</v>
      </c>
      <c r="M400" s="55">
        <f t="shared" si="87"/>
        <v>0.0007635817244252979</v>
      </c>
      <c r="N400" s="16"/>
    </row>
    <row r="401" spans="1:14" s="19" customFormat="1" ht="25.5">
      <c r="A401" s="56">
        <v>396</v>
      </c>
      <c r="B401" s="57" t="s">
        <v>83</v>
      </c>
      <c r="C401" s="57" t="s">
        <v>83</v>
      </c>
      <c r="D401" s="58" t="s">
        <v>310</v>
      </c>
      <c r="E401" s="59"/>
      <c r="F401" s="59">
        <v>350000</v>
      </c>
      <c r="G401" s="59"/>
      <c r="H401" s="66"/>
      <c r="I401" s="74">
        <v>333840</v>
      </c>
      <c r="J401" s="70"/>
      <c r="K401" s="60"/>
      <c r="L401" s="61">
        <f t="shared" si="86"/>
        <v>0.9538285714285715</v>
      </c>
      <c r="M401" s="61">
        <f t="shared" si="87"/>
        <v>0.0006472530034586164</v>
      </c>
      <c r="N401" s="16"/>
    </row>
    <row r="402" spans="1:14" s="19" customFormat="1" ht="25.5">
      <c r="A402" s="49">
        <v>397</v>
      </c>
      <c r="B402" s="57" t="s">
        <v>83</v>
      </c>
      <c r="C402" s="57" t="s">
        <v>83</v>
      </c>
      <c r="D402" s="58" t="s">
        <v>225</v>
      </c>
      <c r="E402" s="59"/>
      <c r="F402" s="59">
        <v>60000</v>
      </c>
      <c r="G402" s="59">
        <v>60000</v>
      </c>
      <c r="H402" s="66"/>
      <c r="I402" s="74">
        <v>60000</v>
      </c>
      <c r="J402" s="70">
        <v>60000</v>
      </c>
      <c r="K402" s="60"/>
      <c r="L402" s="61">
        <f t="shared" si="86"/>
        <v>1</v>
      </c>
      <c r="M402" s="61">
        <f t="shared" si="87"/>
        <v>0.0001163287209666816</v>
      </c>
      <c r="N402" s="16"/>
    </row>
    <row r="403" spans="1:14" s="19" customFormat="1" ht="12.75">
      <c r="A403" s="56">
        <v>398</v>
      </c>
      <c r="B403" s="50" t="s">
        <v>83</v>
      </c>
      <c r="C403" s="51" t="s">
        <v>226</v>
      </c>
      <c r="D403" s="52" t="s">
        <v>734</v>
      </c>
      <c r="E403" s="53">
        <f aca="true" t="shared" si="90" ref="E403:K403">SUM(E404:E422)</f>
        <v>994900</v>
      </c>
      <c r="F403" s="53">
        <f t="shared" si="90"/>
        <v>959900</v>
      </c>
      <c r="G403" s="53">
        <f t="shared" si="90"/>
        <v>959900</v>
      </c>
      <c r="H403" s="65">
        <f t="shared" si="90"/>
        <v>0</v>
      </c>
      <c r="I403" s="73">
        <f t="shared" si="90"/>
        <v>702151.64</v>
      </c>
      <c r="J403" s="69">
        <f t="shared" si="90"/>
        <v>702151.64</v>
      </c>
      <c r="K403" s="54">
        <f t="shared" si="90"/>
        <v>0</v>
      </c>
      <c r="L403" s="55">
        <f t="shared" si="86"/>
        <v>0.7314841545994375</v>
      </c>
      <c r="M403" s="55">
        <f t="shared" si="87"/>
        <v>0.0013613400367642977</v>
      </c>
      <c r="N403" s="16"/>
    </row>
    <row r="404" spans="1:15" s="18" customFormat="1" ht="12.75">
      <c r="A404" s="49">
        <v>399</v>
      </c>
      <c r="B404" s="57" t="s">
        <v>83</v>
      </c>
      <c r="C404" s="57" t="s">
        <v>83</v>
      </c>
      <c r="D404" s="62" t="s">
        <v>736</v>
      </c>
      <c r="E404" s="59">
        <v>2000</v>
      </c>
      <c r="F404" s="59">
        <v>2000</v>
      </c>
      <c r="G404" s="59">
        <v>2000</v>
      </c>
      <c r="H404" s="66"/>
      <c r="I404" s="74"/>
      <c r="J404" s="70"/>
      <c r="K404" s="60"/>
      <c r="L404" s="61">
        <f t="shared" si="86"/>
        <v>0</v>
      </c>
      <c r="M404" s="61">
        <f t="shared" si="87"/>
        <v>0</v>
      </c>
      <c r="N404" s="16"/>
      <c r="O404" s="19"/>
    </row>
    <row r="405" spans="1:15" s="18" customFormat="1" ht="25.5">
      <c r="A405" s="56">
        <v>400</v>
      </c>
      <c r="B405" s="57" t="s">
        <v>83</v>
      </c>
      <c r="C405" s="57" t="s">
        <v>83</v>
      </c>
      <c r="D405" s="62" t="s">
        <v>735</v>
      </c>
      <c r="E405" s="59">
        <v>19500</v>
      </c>
      <c r="F405" s="59">
        <v>19500</v>
      </c>
      <c r="G405" s="59">
        <v>19500</v>
      </c>
      <c r="H405" s="66"/>
      <c r="I405" s="74">
        <v>19500</v>
      </c>
      <c r="J405" s="70">
        <v>19500</v>
      </c>
      <c r="K405" s="60"/>
      <c r="L405" s="61">
        <f t="shared" si="86"/>
        <v>1</v>
      </c>
      <c r="M405" s="61">
        <f t="shared" si="87"/>
        <v>3.780683431417152E-05</v>
      </c>
      <c r="N405" s="16"/>
      <c r="O405" s="19"/>
    </row>
    <row r="406" spans="1:15" s="18" customFormat="1" ht="25.5">
      <c r="A406" s="49">
        <v>401</v>
      </c>
      <c r="B406" s="57"/>
      <c r="C406" s="57"/>
      <c r="D406" s="79" t="s">
        <v>652</v>
      </c>
      <c r="E406" s="59">
        <v>5000</v>
      </c>
      <c r="F406" s="59"/>
      <c r="G406" s="59"/>
      <c r="H406" s="66"/>
      <c r="I406" s="74"/>
      <c r="J406" s="70"/>
      <c r="K406" s="60"/>
      <c r="L406" s="61"/>
      <c r="M406" s="61"/>
      <c r="N406" s="16"/>
      <c r="O406" s="19"/>
    </row>
    <row r="407" spans="1:15" s="18" customFormat="1" ht="38.25">
      <c r="A407" s="56">
        <v>402</v>
      </c>
      <c r="B407" s="57" t="s">
        <v>83</v>
      </c>
      <c r="C407" s="57" t="s">
        <v>83</v>
      </c>
      <c r="D407" s="62" t="s">
        <v>569</v>
      </c>
      <c r="E407" s="59">
        <v>10000</v>
      </c>
      <c r="F407" s="59">
        <v>10000</v>
      </c>
      <c r="G407" s="59">
        <v>10000</v>
      </c>
      <c r="H407" s="66"/>
      <c r="I407" s="74">
        <v>10000</v>
      </c>
      <c r="J407" s="70">
        <v>10000</v>
      </c>
      <c r="K407" s="60"/>
      <c r="L407" s="61">
        <f aca="true" t="shared" si="91" ref="L407:L470">I407/F407</f>
        <v>1</v>
      </c>
      <c r="M407" s="61">
        <f aca="true" t="shared" si="92" ref="M407:M470">I407/$I$6</f>
        <v>1.9388120161113598E-05</v>
      </c>
      <c r="N407" s="16"/>
      <c r="O407" s="19"/>
    </row>
    <row r="408" spans="1:15" s="18" customFormat="1" ht="38.25">
      <c r="A408" s="49">
        <v>403</v>
      </c>
      <c r="B408" s="57" t="s">
        <v>83</v>
      </c>
      <c r="C408" s="57" t="s">
        <v>83</v>
      </c>
      <c r="D408" s="62" t="s">
        <v>650</v>
      </c>
      <c r="E408" s="59">
        <v>10000</v>
      </c>
      <c r="F408" s="59">
        <v>15000</v>
      </c>
      <c r="G408" s="59">
        <v>15000</v>
      </c>
      <c r="H408" s="66"/>
      <c r="I408" s="74">
        <v>14000</v>
      </c>
      <c r="J408" s="70">
        <v>14000</v>
      </c>
      <c r="K408" s="60"/>
      <c r="L408" s="61">
        <f t="shared" si="91"/>
        <v>0.9333333333333333</v>
      </c>
      <c r="M408" s="61">
        <f t="shared" si="92"/>
        <v>2.7143368225559037E-05</v>
      </c>
      <c r="N408" s="16"/>
      <c r="O408" s="19"/>
    </row>
    <row r="409" spans="1:15" s="18" customFormat="1" ht="25.5">
      <c r="A409" s="56">
        <v>404</v>
      </c>
      <c r="B409" s="57" t="s">
        <v>83</v>
      </c>
      <c r="C409" s="57" t="s">
        <v>83</v>
      </c>
      <c r="D409" s="62" t="s">
        <v>227</v>
      </c>
      <c r="E409" s="59">
        <v>20000</v>
      </c>
      <c r="F409" s="59">
        <v>20000</v>
      </c>
      <c r="G409" s="59">
        <v>20000</v>
      </c>
      <c r="H409" s="66"/>
      <c r="I409" s="74">
        <v>20000</v>
      </c>
      <c r="J409" s="70">
        <v>20000</v>
      </c>
      <c r="K409" s="60"/>
      <c r="L409" s="61">
        <f t="shared" si="91"/>
        <v>1</v>
      </c>
      <c r="M409" s="61">
        <f t="shared" si="92"/>
        <v>3.8776240322227196E-05</v>
      </c>
      <c r="N409" s="16"/>
      <c r="O409" s="19"/>
    </row>
    <row r="410" spans="1:15" s="18" customFormat="1" ht="25.5">
      <c r="A410" s="49">
        <v>405</v>
      </c>
      <c r="B410" s="57" t="s">
        <v>83</v>
      </c>
      <c r="C410" s="57" t="s">
        <v>83</v>
      </c>
      <c r="D410" s="62" t="s">
        <v>228</v>
      </c>
      <c r="E410" s="59">
        <v>27900</v>
      </c>
      <c r="F410" s="59">
        <v>27900</v>
      </c>
      <c r="G410" s="59">
        <v>27900</v>
      </c>
      <c r="H410" s="66"/>
      <c r="I410" s="74">
        <v>27900</v>
      </c>
      <c r="J410" s="70">
        <v>27900</v>
      </c>
      <c r="K410" s="60"/>
      <c r="L410" s="61">
        <f t="shared" si="91"/>
        <v>1</v>
      </c>
      <c r="M410" s="61">
        <f t="shared" si="92"/>
        <v>5.409285524950694E-05</v>
      </c>
      <c r="N410" s="16"/>
      <c r="O410" s="19"/>
    </row>
    <row r="411" spans="1:15" s="18" customFormat="1" ht="38.25">
      <c r="A411" s="56">
        <v>406</v>
      </c>
      <c r="B411" s="57" t="s">
        <v>83</v>
      </c>
      <c r="C411" s="57" t="s">
        <v>83</v>
      </c>
      <c r="D411" s="62" t="s">
        <v>653</v>
      </c>
      <c r="E411" s="59"/>
      <c r="F411" s="59">
        <v>5000</v>
      </c>
      <c r="G411" s="59">
        <v>5000</v>
      </c>
      <c r="H411" s="66"/>
      <c r="I411" s="74">
        <v>5000</v>
      </c>
      <c r="J411" s="70">
        <v>5000</v>
      </c>
      <c r="K411" s="60"/>
      <c r="L411" s="61">
        <f t="shared" si="91"/>
        <v>1</v>
      </c>
      <c r="M411" s="61">
        <f t="shared" si="92"/>
        <v>9.694060080556799E-06</v>
      </c>
      <c r="N411" s="16"/>
      <c r="O411" s="19"/>
    </row>
    <row r="412" spans="1:15" s="18" customFormat="1" ht="38.25">
      <c r="A412" s="49">
        <v>407</v>
      </c>
      <c r="B412" s="57" t="s">
        <v>83</v>
      </c>
      <c r="C412" s="57" t="s">
        <v>83</v>
      </c>
      <c r="D412" s="62" t="s">
        <v>651</v>
      </c>
      <c r="E412" s="59">
        <v>7600</v>
      </c>
      <c r="F412" s="59">
        <v>7600</v>
      </c>
      <c r="G412" s="59">
        <v>7600</v>
      </c>
      <c r="H412" s="66"/>
      <c r="I412" s="74">
        <v>7600</v>
      </c>
      <c r="J412" s="70">
        <v>7600</v>
      </c>
      <c r="K412" s="60"/>
      <c r="L412" s="61">
        <f t="shared" si="91"/>
        <v>1</v>
      </c>
      <c r="M412" s="61">
        <f t="shared" si="92"/>
        <v>1.4734971322446335E-05</v>
      </c>
      <c r="N412" s="16"/>
      <c r="O412" s="19"/>
    </row>
    <row r="413" spans="1:15" s="18" customFormat="1" ht="38.25">
      <c r="A413" s="56">
        <v>408</v>
      </c>
      <c r="B413" s="57" t="s">
        <v>83</v>
      </c>
      <c r="C413" s="57" t="s">
        <v>83</v>
      </c>
      <c r="D413" s="62" t="s">
        <v>570</v>
      </c>
      <c r="E413" s="59">
        <v>111000</v>
      </c>
      <c r="F413" s="59">
        <v>51000</v>
      </c>
      <c r="G413" s="59">
        <v>51000</v>
      </c>
      <c r="H413" s="66"/>
      <c r="I413" s="74">
        <v>50960</v>
      </c>
      <c r="J413" s="70">
        <v>50960</v>
      </c>
      <c r="K413" s="60"/>
      <c r="L413" s="61">
        <f t="shared" si="91"/>
        <v>0.9992156862745099</v>
      </c>
      <c r="M413" s="61">
        <f t="shared" si="92"/>
        <v>9.88018603410349E-05</v>
      </c>
      <c r="N413" s="16"/>
      <c r="O413" s="19"/>
    </row>
    <row r="414" spans="1:15" s="18" customFormat="1" ht="25.5">
      <c r="A414" s="49">
        <v>409</v>
      </c>
      <c r="B414" s="57" t="s">
        <v>83</v>
      </c>
      <c r="C414" s="57" t="s">
        <v>83</v>
      </c>
      <c r="D414" s="62" t="s">
        <v>571</v>
      </c>
      <c r="E414" s="59">
        <v>10000</v>
      </c>
      <c r="F414" s="59">
        <v>20000</v>
      </c>
      <c r="G414" s="59">
        <v>20000</v>
      </c>
      <c r="H414" s="66"/>
      <c r="I414" s="74">
        <v>20000</v>
      </c>
      <c r="J414" s="70">
        <v>20000</v>
      </c>
      <c r="K414" s="60"/>
      <c r="L414" s="61">
        <f t="shared" si="91"/>
        <v>1</v>
      </c>
      <c r="M414" s="61">
        <f t="shared" si="92"/>
        <v>3.8776240322227196E-05</v>
      </c>
      <c r="N414" s="16"/>
      <c r="O414" s="19"/>
    </row>
    <row r="415" spans="1:15" s="18" customFormat="1" ht="25.5">
      <c r="A415" s="56">
        <v>410</v>
      </c>
      <c r="B415" s="57" t="s">
        <v>83</v>
      </c>
      <c r="C415" s="57" t="s">
        <v>83</v>
      </c>
      <c r="D415" s="62" t="s">
        <v>572</v>
      </c>
      <c r="E415" s="59">
        <v>10000</v>
      </c>
      <c r="F415" s="59">
        <v>20000</v>
      </c>
      <c r="G415" s="59">
        <v>20000</v>
      </c>
      <c r="H415" s="66"/>
      <c r="I415" s="74">
        <v>20000</v>
      </c>
      <c r="J415" s="70">
        <v>20000</v>
      </c>
      <c r="K415" s="60"/>
      <c r="L415" s="61">
        <f t="shared" si="91"/>
        <v>1</v>
      </c>
      <c r="M415" s="61">
        <f t="shared" si="92"/>
        <v>3.8776240322227196E-05</v>
      </c>
      <c r="N415" s="16"/>
      <c r="O415" s="19"/>
    </row>
    <row r="416" spans="1:15" s="18" customFormat="1" ht="25.5">
      <c r="A416" s="49">
        <v>411</v>
      </c>
      <c r="B416" s="57" t="s">
        <v>83</v>
      </c>
      <c r="C416" s="57" t="s">
        <v>83</v>
      </c>
      <c r="D416" s="62" t="s">
        <v>229</v>
      </c>
      <c r="E416" s="59">
        <v>10200</v>
      </c>
      <c r="F416" s="59">
        <v>10200</v>
      </c>
      <c r="G416" s="59">
        <v>10200</v>
      </c>
      <c r="H416" s="66"/>
      <c r="I416" s="74">
        <v>10200</v>
      </c>
      <c r="J416" s="70">
        <v>10200</v>
      </c>
      <c r="K416" s="60"/>
      <c r="L416" s="61">
        <f t="shared" si="91"/>
        <v>1</v>
      </c>
      <c r="M416" s="61">
        <f t="shared" si="92"/>
        <v>1.977588256433587E-05</v>
      </c>
      <c r="N416" s="16"/>
      <c r="O416" s="19"/>
    </row>
    <row r="417" spans="1:15" s="18" customFormat="1" ht="38.25">
      <c r="A417" s="56">
        <v>412</v>
      </c>
      <c r="B417" s="57" t="s">
        <v>83</v>
      </c>
      <c r="C417" s="57" t="s">
        <v>83</v>
      </c>
      <c r="D417" s="58" t="s">
        <v>230</v>
      </c>
      <c r="E417" s="59">
        <v>10200</v>
      </c>
      <c r="F417" s="59">
        <v>10200</v>
      </c>
      <c r="G417" s="59">
        <v>10200</v>
      </c>
      <c r="H417" s="66"/>
      <c r="I417" s="74">
        <v>10200</v>
      </c>
      <c r="J417" s="70">
        <v>10200</v>
      </c>
      <c r="K417" s="60"/>
      <c r="L417" s="61">
        <f t="shared" si="91"/>
        <v>1</v>
      </c>
      <c r="M417" s="61">
        <f t="shared" si="92"/>
        <v>1.977588256433587E-05</v>
      </c>
      <c r="N417" s="16"/>
      <c r="O417" s="19"/>
    </row>
    <row r="418" spans="1:15" s="18" customFormat="1" ht="25.5">
      <c r="A418" s="49">
        <v>413</v>
      </c>
      <c r="B418" s="57" t="s">
        <v>83</v>
      </c>
      <c r="C418" s="57" t="s">
        <v>83</v>
      </c>
      <c r="D418" s="58" t="s">
        <v>231</v>
      </c>
      <c r="E418" s="59">
        <v>5000</v>
      </c>
      <c r="F418" s="59">
        <v>5000</v>
      </c>
      <c r="G418" s="59">
        <v>5000</v>
      </c>
      <c r="H418" s="66"/>
      <c r="I418" s="74">
        <v>5000</v>
      </c>
      <c r="J418" s="70">
        <v>5000</v>
      </c>
      <c r="K418" s="60"/>
      <c r="L418" s="61">
        <f t="shared" si="91"/>
        <v>1</v>
      </c>
      <c r="M418" s="61">
        <f t="shared" si="92"/>
        <v>9.694060080556799E-06</v>
      </c>
      <c r="N418" s="16"/>
      <c r="O418" s="19"/>
    </row>
    <row r="419" spans="1:15" s="18" customFormat="1" ht="38.25">
      <c r="A419" s="56">
        <v>414</v>
      </c>
      <c r="B419" s="57" t="s">
        <v>83</v>
      </c>
      <c r="C419" s="57" t="s">
        <v>83</v>
      </c>
      <c r="D419" s="58" t="s">
        <v>232</v>
      </c>
      <c r="E419" s="59">
        <v>11000</v>
      </c>
      <c r="F419" s="59">
        <v>11000</v>
      </c>
      <c r="G419" s="59">
        <v>11000</v>
      </c>
      <c r="H419" s="66"/>
      <c r="I419" s="74">
        <v>11000</v>
      </c>
      <c r="J419" s="70">
        <v>11000</v>
      </c>
      <c r="K419" s="60"/>
      <c r="L419" s="61">
        <f t="shared" si="91"/>
        <v>1</v>
      </c>
      <c r="M419" s="61">
        <f t="shared" si="92"/>
        <v>2.132693217722496E-05</v>
      </c>
      <c r="N419" s="16"/>
      <c r="O419" s="19"/>
    </row>
    <row r="420" spans="1:15" s="18" customFormat="1" ht="25.5">
      <c r="A420" s="49">
        <v>415</v>
      </c>
      <c r="B420" s="57" t="s">
        <v>83</v>
      </c>
      <c r="C420" s="57" t="s">
        <v>83</v>
      </c>
      <c r="D420" s="58" t="s">
        <v>573</v>
      </c>
      <c r="E420" s="59">
        <v>10200</v>
      </c>
      <c r="F420" s="59">
        <v>10200</v>
      </c>
      <c r="G420" s="59">
        <v>10200</v>
      </c>
      <c r="H420" s="66"/>
      <c r="I420" s="74">
        <v>10200</v>
      </c>
      <c r="J420" s="70">
        <v>10200</v>
      </c>
      <c r="K420" s="60"/>
      <c r="L420" s="61">
        <f t="shared" si="91"/>
        <v>1</v>
      </c>
      <c r="M420" s="61">
        <f t="shared" si="92"/>
        <v>1.977588256433587E-05</v>
      </c>
      <c r="N420" s="16"/>
      <c r="O420" s="19"/>
    </row>
    <row r="421" spans="1:15" s="18" customFormat="1" ht="51">
      <c r="A421" s="56">
        <v>416</v>
      </c>
      <c r="B421" s="57" t="s">
        <v>83</v>
      </c>
      <c r="C421" s="57" t="s">
        <v>83</v>
      </c>
      <c r="D421" s="58" t="s">
        <v>574</v>
      </c>
      <c r="E421" s="59">
        <v>700000</v>
      </c>
      <c r="F421" s="59">
        <v>700000</v>
      </c>
      <c r="G421" s="59">
        <v>700000</v>
      </c>
      <c r="H421" s="66"/>
      <c r="I421" s="74">
        <v>445291.64</v>
      </c>
      <c r="J421" s="70">
        <v>445291.64</v>
      </c>
      <c r="K421" s="60"/>
      <c r="L421" s="61">
        <f t="shared" si="91"/>
        <v>0.6361309142857143</v>
      </c>
      <c r="M421" s="61">
        <f t="shared" si="92"/>
        <v>0.0008633367823059338</v>
      </c>
      <c r="N421" s="16"/>
      <c r="O421" s="19"/>
    </row>
    <row r="422" spans="1:15" s="18" customFormat="1" ht="25.5">
      <c r="A422" s="49">
        <v>417</v>
      </c>
      <c r="B422" s="57" t="s">
        <v>83</v>
      </c>
      <c r="C422" s="57" t="s">
        <v>83</v>
      </c>
      <c r="D422" s="58" t="s">
        <v>575</v>
      </c>
      <c r="E422" s="59">
        <v>15300</v>
      </c>
      <c r="F422" s="59">
        <v>15300</v>
      </c>
      <c r="G422" s="59">
        <v>15300</v>
      </c>
      <c r="H422" s="66"/>
      <c r="I422" s="74">
        <v>15300</v>
      </c>
      <c r="J422" s="70">
        <v>15300</v>
      </c>
      <c r="K422" s="60"/>
      <c r="L422" s="61">
        <f t="shared" si="91"/>
        <v>1</v>
      </c>
      <c r="M422" s="61">
        <f t="shared" si="92"/>
        <v>2.9663823846503804E-05</v>
      </c>
      <c r="N422" s="16"/>
      <c r="O422" s="19"/>
    </row>
    <row r="423" spans="1:15" s="18" customFormat="1" ht="12.75">
      <c r="A423" s="56">
        <v>418</v>
      </c>
      <c r="B423" s="50" t="s">
        <v>83</v>
      </c>
      <c r="C423" s="51" t="s">
        <v>233</v>
      </c>
      <c r="D423" s="52" t="s">
        <v>737</v>
      </c>
      <c r="E423" s="53">
        <f aca="true" t="shared" si="93" ref="E423:K423">SUM(E424:E425)</f>
        <v>234000</v>
      </c>
      <c r="F423" s="53">
        <f t="shared" si="93"/>
        <v>244000</v>
      </c>
      <c r="G423" s="53">
        <f t="shared" si="93"/>
        <v>244000</v>
      </c>
      <c r="H423" s="65">
        <f t="shared" si="93"/>
        <v>0</v>
      </c>
      <c r="I423" s="73">
        <f t="shared" si="93"/>
        <v>244000</v>
      </c>
      <c r="J423" s="69">
        <f t="shared" si="93"/>
        <v>244000</v>
      </c>
      <c r="K423" s="54">
        <f t="shared" si="93"/>
        <v>0</v>
      </c>
      <c r="L423" s="55">
        <f t="shared" si="91"/>
        <v>1</v>
      </c>
      <c r="M423" s="55">
        <f t="shared" si="92"/>
        <v>0.0004730701319311718</v>
      </c>
      <c r="N423" s="16"/>
      <c r="O423" s="19"/>
    </row>
    <row r="424" spans="1:15" s="18" customFormat="1" ht="38.25">
      <c r="A424" s="49">
        <v>419</v>
      </c>
      <c r="B424" s="57" t="s">
        <v>83</v>
      </c>
      <c r="C424" s="57" t="s">
        <v>83</v>
      </c>
      <c r="D424" s="58" t="s">
        <v>576</v>
      </c>
      <c r="E424" s="59">
        <v>170000</v>
      </c>
      <c r="F424" s="59">
        <v>180000</v>
      </c>
      <c r="G424" s="59">
        <v>180000</v>
      </c>
      <c r="H424" s="66"/>
      <c r="I424" s="74">
        <v>180000</v>
      </c>
      <c r="J424" s="70">
        <v>180000</v>
      </c>
      <c r="K424" s="60"/>
      <c r="L424" s="61">
        <f t="shared" si="91"/>
        <v>1</v>
      </c>
      <c r="M424" s="61">
        <f t="shared" si="92"/>
        <v>0.00034898616290004477</v>
      </c>
      <c r="N424" s="16"/>
      <c r="O424" s="19"/>
    </row>
    <row r="425" spans="1:15" s="18" customFormat="1" ht="12.75">
      <c r="A425" s="56">
        <v>420</v>
      </c>
      <c r="B425" s="57" t="s">
        <v>83</v>
      </c>
      <c r="C425" s="57" t="s">
        <v>83</v>
      </c>
      <c r="D425" s="58" t="s">
        <v>452</v>
      </c>
      <c r="E425" s="59">
        <v>64000</v>
      </c>
      <c r="F425" s="59">
        <v>64000</v>
      </c>
      <c r="G425" s="59">
        <v>64000</v>
      </c>
      <c r="H425" s="66"/>
      <c r="I425" s="74">
        <v>64000</v>
      </c>
      <c r="J425" s="70">
        <v>64000</v>
      </c>
      <c r="K425" s="60"/>
      <c r="L425" s="61">
        <f t="shared" si="91"/>
        <v>1</v>
      </c>
      <c r="M425" s="61">
        <f t="shared" si="92"/>
        <v>0.00012408396903112703</v>
      </c>
      <c r="N425" s="16"/>
      <c r="O425" s="19"/>
    </row>
    <row r="426" spans="1:15" s="18" customFormat="1" ht="12.75">
      <c r="A426" s="49">
        <v>421</v>
      </c>
      <c r="B426" s="50" t="s">
        <v>83</v>
      </c>
      <c r="C426" s="51" t="s">
        <v>234</v>
      </c>
      <c r="D426" s="52" t="s">
        <v>738</v>
      </c>
      <c r="E426" s="53">
        <f aca="true" t="shared" si="94" ref="E426:K426">E427</f>
        <v>913000</v>
      </c>
      <c r="F426" s="53">
        <f t="shared" si="94"/>
        <v>864690</v>
      </c>
      <c r="G426" s="53">
        <f t="shared" si="94"/>
        <v>864690</v>
      </c>
      <c r="H426" s="65">
        <f t="shared" si="94"/>
        <v>74500</v>
      </c>
      <c r="I426" s="73">
        <f t="shared" si="94"/>
        <v>847128.22</v>
      </c>
      <c r="J426" s="69">
        <f t="shared" si="94"/>
        <v>847128.22</v>
      </c>
      <c r="K426" s="54">
        <f t="shared" si="94"/>
        <v>73344.48</v>
      </c>
      <c r="L426" s="55">
        <f t="shared" si="91"/>
        <v>0.9796900854641547</v>
      </c>
      <c r="M426" s="55">
        <f t="shared" si="92"/>
        <v>0.0016424223721230274</v>
      </c>
      <c r="N426" s="16"/>
      <c r="O426" s="19"/>
    </row>
    <row r="427" spans="1:15" s="18" customFormat="1" ht="38.25">
      <c r="A427" s="56">
        <v>422</v>
      </c>
      <c r="B427" s="57" t="s">
        <v>83</v>
      </c>
      <c r="C427" s="57" t="s">
        <v>83</v>
      </c>
      <c r="D427" s="58" t="s">
        <v>577</v>
      </c>
      <c r="E427" s="59">
        <v>913000</v>
      </c>
      <c r="F427" s="59">
        <v>864690</v>
      </c>
      <c r="G427" s="59">
        <v>864690</v>
      </c>
      <c r="H427" s="66">
        <v>74500</v>
      </c>
      <c r="I427" s="74">
        <v>847128.22</v>
      </c>
      <c r="J427" s="70">
        <v>847128.22</v>
      </c>
      <c r="K427" s="60">
        <v>73344.48</v>
      </c>
      <c r="L427" s="61">
        <f t="shared" si="91"/>
        <v>0.9796900854641547</v>
      </c>
      <c r="M427" s="61">
        <f t="shared" si="92"/>
        <v>0.0016424223721230274</v>
      </c>
      <c r="N427" s="16"/>
      <c r="O427" s="19"/>
    </row>
    <row r="428" spans="1:15" s="18" customFormat="1" ht="38.25">
      <c r="A428" s="49">
        <v>423</v>
      </c>
      <c r="B428" s="50" t="s">
        <v>83</v>
      </c>
      <c r="C428" s="51" t="s">
        <v>235</v>
      </c>
      <c r="D428" s="52" t="s">
        <v>739</v>
      </c>
      <c r="E428" s="53">
        <f aca="true" t="shared" si="95" ref="E428:K428">E429+E430</f>
        <v>3022000</v>
      </c>
      <c r="F428" s="53">
        <f t="shared" si="95"/>
        <v>3990600</v>
      </c>
      <c r="G428" s="53">
        <f t="shared" si="95"/>
        <v>3990600</v>
      </c>
      <c r="H428" s="65">
        <f t="shared" si="95"/>
        <v>3990600</v>
      </c>
      <c r="I428" s="73">
        <f t="shared" si="95"/>
        <v>3990496.6</v>
      </c>
      <c r="J428" s="69">
        <f t="shared" si="95"/>
        <v>3990496.6</v>
      </c>
      <c r="K428" s="54">
        <f t="shared" si="95"/>
        <v>3990496.6</v>
      </c>
      <c r="L428" s="55">
        <f t="shared" si="91"/>
        <v>0.9999740891094071</v>
      </c>
      <c r="M428" s="55">
        <f t="shared" si="92"/>
        <v>0.007736822758331527</v>
      </c>
      <c r="N428" s="16"/>
      <c r="O428" s="19"/>
    </row>
    <row r="429" spans="1:15" s="18" customFormat="1" ht="51">
      <c r="A429" s="56">
        <v>424</v>
      </c>
      <c r="B429" s="57" t="s">
        <v>83</v>
      </c>
      <c r="C429" s="57" t="s">
        <v>83</v>
      </c>
      <c r="D429" s="58" t="s">
        <v>741</v>
      </c>
      <c r="E429" s="59">
        <v>3003000</v>
      </c>
      <c r="F429" s="59">
        <v>3970000</v>
      </c>
      <c r="G429" s="59">
        <v>3970000</v>
      </c>
      <c r="H429" s="66">
        <v>3970000</v>
      </c>
      <c r="I429" s="74">
        <v>3970000</v>
      </c>
      <c r="J429" s="70">
        <v>3970000</v>
      </c>
      <c r="K429" s="60">
        <v>3970000</v>
      </c>
      <c r="L429" s="61">
        <f t="shared" si="91"/>
        <v>1</v>
      </c>
      <c r="M429" s="61">
        <f t="shared" si="92"/>
        <v>0.007697083703962098</v>
      </c>
      <c r="N429" s="16"/>
      <c r="O429" s="19"/>
    </row>
    <row r="430" spans="1:15" s="18" customFormat="1" ht="51">
      <c r="A430" s="49">
        <v>425</v>
      </c>
      <c r="B430" s="57" t="s">
        <v>83</v>
      </c>
      <c r="C430" s="57" t="s">
        <v>83</v>
      </c>
      <c r="D430" s="58" t="s">
        <v>740</v>
      </c>
      <c r="E430" s="59">
        <v>19000</v>
      </c>
      <c r="F430" s="59">
        <v>20600</v>
      </c>
      <c r="G430" s="59">
        <v>20600</v>
      </c>
      <c r="H430" s="66">
        <v>20600</v>
      </c>
      <c r="I430" s="74">
        <v>20496.6</v>
      </c>
      <c r="J430" s="70">
        <v>20496.6</v>
      </c>
      <c r="K430" s="60">
        <v>20496.6</v>
      </c>
      <c r="L430" s="61">
        <f t="shared" si="91"/>
        <v>0.9949805825242718</v>
      </c>
      <c r="M430" s="61">
        <f t="shared" si="92"/>
        <v>3.9739054369428095E-05</v>
      </c>
      <c r="N430" s="16"/>
      <c r="O430" s="19"/>
    </row>
    <row r="431" spans="1:15" s="18" customFormat="1" ht="12.75">
      <c r="A431" s="56">
        <v>426</v>
      </c>
      <c r="B431" s="50" t="s">
        <v>83</v>
      </c>
      <c r="C431" s="51" t="s">
        <v>236</v>
      </c>
      <c r="D431" s="52" t="s">
        <v>454</v>
      </c>
      <c r="E431" s="53">
        <f aca="true" t="shared" si="96" ref="E431:K431">SUM(E432:E436)</f>
        <v>343600</v>
      </c>
      <c r="F431" s="53">
        <f t="shared" si="96"/>
        <v>218100</v>
      </c>
      <c r="G431" s="53">
        <f t="shared" si="96"/>
        <v>218100</v>
      </c>
      <c r="H431" s="65">
        <f t="shared" si="96"/>
        <v>0</v>
      </c>
      <c r="I431" s="73">
        <f t="shared" si="96"/>
        <v>62128.54000000001</v>
      </c>
      <c r="J431" s="69">
        <f t="shared" si="96"/>
        <v>62128.54000000001</v>
      </c>
      <c r="K431" s="54">
        <f t="shared" si="96"/>
        <v>0</v>
      </c>
      <c r="L431" s="55">
        <f t="shared" si="91"/>
        <v>0.28486263182026594</v>
      </c>
      <c r="M431" s="55">
        <f t="shared" si="92"/>
        <v>0.00012045555989545527</v>
      </c>
      <c r="N431" s="16"/>
      <c r="O431" s="19"/>
    </row>
    <row r="432" spans="1:15" s="18" customFormat="1" ht="25.5">
      <c r="A432" s="49">
        <v>427</v>
      </c>
      <c r="B432" s="57" t="s">
        <v>83</v>
      </c>
      <c r="C432" s="57" t="s">
        <v>83</v>
      </c>
      <c r="D432" s="58" t="s">
        <v>237</v>
      </c>
      <c r="E432" s="59">
        <v>15000</v>
      </c>
      <c r="F432" s="59">
        <v>18600</v>
      </c>
      <c r="G432" s="59">
        <v>18600</v>
      </c>
      <c r="H432" s="66"/>
      <c r="I432" s="74">
        <v>14482.66</v>
      </c>
      <c r="J432" s="70">
        <v>14482.66</v>
      </c>
      <c r="K432" s="60"/>
      <c r="L432" s="61">
        <f t="shared" si="91"/>
        <v>0.7786376344086021</v>
      </c>
      <c r="M432" s="61">
        <f t="shared" si="92"/>
        <v>2.8079155233255348E-05</v>
      </c>
      <c r="N432" s="16"/>
      <c r="O432" s="19"/>
    </row>
    <row r="433" spans="1:15" s="18" customFormat="1" ht="38.25">
      <c r="A433" s="56">
        <v>428</v>
      </c>
      <c r="B433" s="57" t="s">
        <v>83</v>
      </c>
      <c r="C433" s="57" t="s">
        <v>83</v>
      </c>
      <c r="D433" s="58" t="s">
        <v>696</v>
      </c>
      <c r="E433" s="59">
        <v>30000</v>
      </c>
      <c r="F433" s="59">
        <v>30000</v>
      </c>
      <c r="G433" s="59">
        <v>30000</v>
      </c>
      <c r="H433" s="66"/>
      <c r="I433" s="74">
        <v>29974.58</v>
      </c>
      <c r="J433" s="70">
        <v>29974.58</v>
      </c>
      <c r="K433" s="60"/>
      <c r="L433" s="61">
        <f t="shared" si="91"/>
        <v>0.9991526666666667</v>
      </c>
      <c r="M433" s="61">
        <f t="shared" si="92"/>
        <v>5.811507588189125E-05</v>
      </c>
      <c r="N433" s="16"/>
      <c r="O433" s="19"/>
    </row>
    <row r="434" spans="1:15" s="18" customFormat="1" ht="38.25">
      <c r="A434" s="49">
        <v>429</v>
      </c>
      <c r="B434" s="57" t="s">
        <v>83</v>
      </c>
      <c r="C434" s="57" t="s">
        <v>83</v>
      </c>
      <c r="D434" s="58" t="s">
        <v>578</v>
      </c>
      <c r="E434" s="59">
        <v>270000</v>
      </c>
      <c r="F434" s="59">
        <v>145000</v>
      </c>
      <c r="G434" s="59">
        <v>145000</v>
      </c>
      <c r="H434" s="66"/>
      <c r="I434" s="74"/>
      <c r="J434" s="70"/>
      <c r="K434" s="60"/>
      <c r="L434" s="61">
        <f t="shared" si="91"/>
        <v>0</v>
      </c>
      <c r="M434" s="61">
        <f t="shared" si="92"/>
        <v>0</v>
      </c>
      <c r="N434" s="16"/>
      <c r="O434" s="19"/>
    </row>
    <row r="435" spans="1:15" s="18" customFormat="1" ht="12.75">
      <c r="A435" s="56">
        <v>430</v>
      </c>
      <c r="B435" s="57" t="s">
        <v>83</v>
      </c>
      <c r="C435" s="57" t="s">
        <v>83</v>
      </c>
      <c r="D435" s="58" t="s">
        <v>452</v>
      </c>
      <c r="E435" s="59">
        <v>20000</v>
      </c>
      <c r="F435" s="59">
        <v>16400</v>
      </c>
      <c r="G435" s="59">
        <v>16400</v>
      </c>
      <c r="H435" s="66"/>
      <c r="I435" s="74">
        <v>9585.62</v>
      </c>
      <c r="J435" s="70">
        <v>9585.62</v>
      </c>
      <c r="K435" s="60"/>
      <c r="L435" s="61">
        <f t="shared" si="91"/>
        <v>0.584489024390244</v>
      </c>
      <c r="M435" s="61">
        <f t="shared" si="92"/>
        <v>1.8584715237877375E-05</v>
      </c>
      <c r="N435" s="16"/>
      <c r="O435" s="19"/>
    </row>
    <row r="436" spans="1:15" s="18" customFormat="1" ht="51">
      <c r="A436" s="49">
        <v>431</v>
      </c>
      <c r="B436" s="57" t="s">
        <v>83</v>
      </c>
      <c r="C436" s="57" t="s">
        <v>83</v>
      </c>
      <c r="D436" s="58" t="s">
        <v>680</v>
      </c>
      <c r="E436" s="59">
        <v>8600</v>
      </c>
      <c r="F436" s="59">
        <v>8100</v>
      </c>
      <c r="G436" s="59">
        <v>8100</v>
      </c>
      <c r="H436" s="66"/>
      <c r="I436" s="74">
        <v>8085.68</v>
      </c>
      <c r="J436" s="70">
        <v>8085.68</v>
      </c>
      <c r="K436" s="60"/>
      <c r="L436" s="61">
        <f t="shared" si="91"/>
        <v>0.9982320987654322</v>
      </c>
      <c r="M436" s="61">
        <f t="shared" si="92"/>
        <v>1.56766135424313E-05</v>
      </c>
      <c r="N436" s="16"/>
      <c r="O436" s="19"/>
    </row>
    <row r="437" spans="1:15" s="18" customFormat="1" ht="19.5" customHeight="1">
      <c r="A437" s="86">
        <v>432</v>
      </c>
      <c r="B437" s="43" t="s">
        <v>238</v>
      </c>
      <c r="C437" s="44" t="s">
        <v>83</v>
      </c>
      <c r="D437" s="45" t="s">
        <v>239</v>
      </c>
      <c r="E437" s="46">
        <f aca="true" t="shared" si="97" ref="E437:K437">E438+E446+E457+E465+E467+E470+E473+E478+E480+E483+E491+E495+E497+E500+E502</f>
        <v>51406900</v>
      </c>
      <c r="F437" s="46">
        <f t="shared" si="97"/>
        <v>50140135</v>
      </c>
      <c r="G437" s="46">
        <f t="shared" si="97"/>
        <v>49050555</v>
      </c>
      <c r="H437" s="64">
        <f t="shared" si="97"/>
        <v>15972895</v>
      </c>
      <c r="I437" s="72">
        <f t="shared" si="97"/>
        <v>48373537.089999996</v>
      </c>
      <c r="J437" s="68">
        <f t="shared" si="97"/>
        <v>47430976.9</v>
      </c>
      <c r="K437" s="47">
        <f t="shared" si="97"/>
        <v>15383426.67</v>
      </c>
      <c r="L437" s="48">
        <f t="shared" si="91"/>
        <v>0.964766789917897</v>
      </c>
      <c r="M437" s="48">
        <f t="shared" si="92"/>
        <v>0.09378719497190054</v>
      </c>
      <c r="N437" s="16"/>
      <c r="O437" s="19"/>
    </row>
    <row r="438" spans="1:15" s="18" customFormat="1" ht="12.75">
      <c r="A438" s="49">
        <v>433</v>
      </c>
      <c r="B438" s="50" t="s">
        <v>83</v>
      </c>
      <c r="C438" s="51" t="s">
        <v>240</v>
      </c>
      <c r="D438" s="52" t="s">
        <v>241</v>
      </c>
      <c r="E438" s="53">
        <f aca="true" t="shared" si="98" ref="E438:K438">SUM(E439:E445)</f>
        <v>5221000</v>
      </c>
      <c r="F438" s="53">
        <f t="shared" si="98"/>
        <v>5314400</v>
      </c>
      <c r="G438" s="53">
        <f t="shared" si="98"/>
        <v>5169400</v>
      </c>
      <c r="H438" s="65">
        <f t="shared" si="98"/>
        <v>3298300</v>
      </c>
      <c r="I438" s="73">
        <f t="shared" si="98"/>
        <v>5031482.03</v>
      </c>
      <c r="J438" s="69">
        <f t="shared" si="98"/>
        <v>4894478.72</v>
      </c>
      <c r="K438" s="54">
        <f t="shared" si="98"/>
        <v>3260228.67</v>
      </c>
      <c r="L438" s="55">
        <f t="shared" si="91"/>
        <v>0.9467638924431733</v>
      </c>
      <c r="M438" s="55">
        <f t="shared" si="92"/>
        <v>0.009755097818612378</v>
      </c>
      <c r="N438" s="16"/>
      <c r="O438" s="19"/>
    </row>
    <row r="439" spans="1:15" s="18" customFormat="1" ht="25.5">
      <c r="A439" s="56">
        <v>434</v>
      </c>
      <c r="B439" s="57" t="s">
        <v>83</v>
      </c>
      <c r="C439" s="57" t="s">
        <v>83</v>
      </c>
      <c r="D439" s="58" t="s">
        <v>579</v>
      </c>
      <c r="E439" s="59">
        <v>175000</v>
      </c>
      <c r="F439" s="59">
        <v>145000</v>
      </c>
      <c r="G439" s="59"/>
      <c r="H439" s="66"/>
      <c r="I439" s="74">
        <v>137003.31</v>
      </c>
      <c r="J439" s="70"/>
      <c r="K439" s="60"/>
      <c r="L439" s="61">
        <f t="shared" si="91"/>
        <v>0.9448504137931034</v>
      </c>
      <c r="M439" s="61">
        <f t="shared" si="92"/>
        <v>0.00026562366367502963</v>
      </c>
      <c r="N439" s="16"/>
      <c r="O439" s="19"/>
    </row>
    <row r="440" spans="1:15" s="18" customFormat="1" ht="12.75">
      <c r="A440" s="49">
        <v>435</v>
      </c>
      <c r="B440" s="57" t="s">
        <v>83</v>
      </c>
      <c r="C440" s="57" t="s">
        <v>83</v>
      </c>
      <c r="D440" s="58" t="s">
        <v>242</v>
      </c>
      <c r="E440" s="59">
        <v>1320000</v>
      </c>
      <c r="F440" s="59">
        <v>1325200</v>
      </c>
      <c r="G440" s="59">
        <v>1325200</v>
      </c>
      <c r="H440" s="66">
        <v>1044500</v>
      </c>
      <c r="I440" s="74">
        <v>1311334.36</v>
      </c>
      <c r="J440" s="70">
        <v>1311334.36</v>
      </c>
      <c r="K440" s="60">
        <v>1031472.03</v>
      </c>
      <c r="L440" s="61">
        <f t="shared" si="91"/>
        <v>0.9895369453667372</v>
      </c>
      <c r="M440" s="61">
        <f t="shared" si="92"/>
        <v>0.0025424308143077</v>
      </c>
      <c r="N440" s="16"/>
      <c r="O440" s="19"/>
    </row>
    <row r="441" spans="1:15" s="18" customFormat="1" ht="38.25">
      <c r="A441" s="56">
        <v>436</v>
      </c>
      <c r="B441" s="57" t="s">
        <v>83</v>
      </c>
      <c r="C441" s="57" t="s">
        <v>83</v>
      </c>
      <c r="D441" s="58" t="s">
        <v>580</v>
      </c>
      <c r="E441" s="59">
        <v>50000</v>
      </c>
      <c r="F441" s="59">
        <v>55000</v>
      </c>
      <c r="G441" s="59">
        <v>55000</v>
      </c>
      <c r="H441" s="66">
        <v>3400</v>
      </c>
      <c r="I441" s="74">
        <v>54996.09</v>
      </c>
      <c r="J441" s="70">
        <v>54996.09</v>
      </c>
      <c r="K441" s="60">
        <v>3400</v>
      </c>
      <c r="L441" s="61">
        <f t="shared" si="91"/>
        <v>0.999928909090909</v>
      </c>
      <c r="M441" s="61">
        <f t="shared" si="92"/>
        <v>0.00010662708013114179</v>
      </c>
      <c r="N441" s="16"/>
      <c r="O441" s="19"/>
    </row>
    <row r="442" spans="1:15" s="18" customFormat="1" ht="12.75">
      <c r="A442" s="49">
        <v>437</v>
      </c>
      <c r="B442" s="57" t="s">
        <v>83</v>
      </c>
      <c r="C442" s="57" t="s">
        <v>83</v>
      </c>
      <c r="D442" s="58" t="s">
        <v>243</v>
      </c>
      <c r="E442" s="59">
        <v>2736000</v>
      </c>
      <c r="F442" s="59">
        <v>2844200</v>
      </c>
      <c r="G442" s="59">
        <v>2844200</v>
      </c>
      <c r="H442" s="66">
        <v>2250400</v>
      </c>
      <c r="I442" s="74">
        <v>2787801.29</v>
      </c>
      <c r="J442" s="70">
        <v>2787801.29</v>
      </c>
      <c r="K442" s="60">
        <v>2225356.64</v>
      </c>
      <c r="L442" s="61">
        <f t="shared" si="91"/>
        <v>0.9801706244286619</v>
      </c>
      <c r="M442" s="61">
        <f t="shared" si="92"/>
        <v>0.005405022639582749</v>
      </c>
      <c r="N442" s="16"/>
      <c r="O442" s="19"/>
    </row>
    <row r="443" spans="1:15" s="18" customFormat="1" ht="38.25">
      <c r="A443" s="56">
        <v>438</v>
      </c>
      <c r="B443" s="57" t="s">
        <v>83</v>
      </c>
      <c r="C443" s="57" t="s">
        <v>83</v>
      </c>
      <c r="D443" s="58" t="s">
        <v>743</v>
      </c>
      <c r="E443" s="59">
        <v>760000</v>
      </c>
      <c r="F443" s="59">
        <v>760000</v>
      </c>
      <c r="G443" s="59">
        <v>760000</v>
      </c>
      <c r="H443" s="66"/>
      <c r="I443" s="74">
        <v>624542.6</v>
      </c>
      <c r="J443" s="70">
        <v>624542.6</v>
      </c>
      <c r="K443" s="60"/>
      <c r="L443" s="61">
        <f t="shared" si="91"/>
        <v>0.8217665789473684</v>
      </c>
      <c r="M443" s="61">
        <f t="shared" si="92"/>
        <v>0.0012108706974534305</v>
      </c>
      <c r="N443" s="16"/>
      <c r="O443" s="19"/>
    </row>
    <row r="444" spans="1:15" s="18" customFormat="1" ht="38.25">
      <c r="A444" s="49">
        <v>439</v>
      </c>
      <c r="B444" s="57" t="s">
        <v>83</v>
      </c>
      <c r="C444" s="57" t="s">
        <v>83</v>
      </c>
      <c r="D444" s="58" t="s">
        <v>742</v>
      </c>
      <c r="E444" s="59">
        <v>180000</v>
      </c>
      <c r="F444" s="59">
        <v>180000</v>
      </c>
      <c r="G444" s="59">
        <v>180000</v>
      </c>
      <c r="H444" s="66"/>
      <c r="I444" s="74">
        <v>110804.38</v>
      </c>
      <c r="J444" s="70">
        <v>110804.38</v>
      </c>
      <c r="K444" s="60"/>
      <c r="L444" s="61">
        <f t="shared" si="91"/>
        <v>0.6155798888888889</v>
      </c>
      <c r="M444" s="61">
        <f t="shared" si="92"/>
        <v>0.00021482886338176923</v>
      </c>
      <c r="N444" s="16"/>
      <c r="O444" s="19"/>
    </row>
    <row r="445" spans="1:15" s="18" customFormat="1" ht="25.5">
      <c r="A445" s="56">
        <v>440</v>
      </c>
      <c r="B445" s="57" t="s">
        <v>83</v>
      </c>
      <c r="C445" s="57" t="s">
        <v>83</v>
      </c>
      <c r="D445" s="58" t="s">
        <v>446</v>
      </c>
      <c r="E445" s="59"/>
      <c r="F445" s="59">
        <v>5000</v>
      </c>
      <c r="G445" s="59">
        <v>5000</v>
      </c>
      <c r="H445" s="66"/>
      <c r="I445" s="74">
        <v>5000</v>
      </c>
      <c r="J445" s="70">
        <v>5000</v>
      </c>
      <c r="K445" s="60"/>
      <c r="L445" s="61">
        <f t="shared" si="91"/>
        <v>1</v>
      </c>
      <c r="M445" s="61">
        <f t="shared" si="92"/>
        <v>9.694060080556799E-06</v>
      </c>
      <c r="N445" s="16"/>
      <c r="O445" s="19"/>
    </row>
    <row r="446" spans="1:15" s="18" customFormat="1" ht="12.75">
      <c r="A446" s="49">
        <v>441</v>
      </c>
      <c r="B446" s="50" t="s">
        <v>83</v>
      </c>
      <c r="C446" s="51" t="s">
        <v>244</v>
      </c>
      <c r="D446" s="52" t="s">
        <v>245</v>
      </c>
      <c r="E446" s="53">
        <f aca="true" t="shared" si="99" ref="E446:K446">SUM(E447:E456)</f>
        <v>5829200</v>
      </c>
      <c r="F446" s="53">
        <f t="shared" si="99"/>
        <v>6089615</v>
      </c>
      <c r="G446" s="53">
        <f t="shared" si="99"/>
        <v>5435615</v>
      </c>
      <c r="H446" s="65">
        <f t="shared" si="99"/>
        <v>3237010</v>
      </c>
      <c r="I446" s="73">
        <f t="shared" si="99"/>
        <v>5698448.039999999</v>
      </c>
      <c r="J446" s="69">
        <f t="shared" si="99"/>
        <v>5155533.4399999995</v>
      </c>
      <c r="K446" s="54">
        <f t="shared" si="99"/>
        <v>3048422.61</v>
      </c>
      <c r="L446" s="55">
        <f t="shared" si="91"/>
        <v>0.9357649112464416</v>
      </c>
      <c r="M446" s="55">
        <f t="shared" si="92"/>
        <v>0.011048219533138224</v>
      </c>
      <c r="N446" s="16"/>
      <c r="O446" s="19"/>
    </row>
    <row r="447" spans="1:15" s="18" customFormat="1" ht="38.25">
      <c r="A447" s="56">
        <v>442</v>
      </c>
      <c r="B447" s="57" t="s">
        <v>83</v>
      </c>
      <c r="C447" s="57" t="s">
        <v>83</v>
      </c>
      <c r="D447" s="58" t="s">
        <v>581</v>
      </c>
      <c r="E447" s="59"/>
      <c r="F447" s="59">
        <v>142000</v>
      </c>
      <c r="G447" s="59"/>
      <c r="H447" s="66"/>
      <c r="I447" s="74">
        <v>141444.31</v>
      </c>
      <c r="J447" s="70"/>
      <c r="K447" s="60"/>
      <c r="L447" s="61">
        <f t="shared" si="91"/>
        <v>0.996086690140845</v>
      </c>
      <c r="M447" s="61">
        <f t="shared" si="92"/>
        <v>0.0002742339278385802</v>
      </c>
      <c r="N447" s="16"/>
      <c r="O447" s="19"/>
    </row>
    <row r="448" spans="1:15" s="18" customFormat="1" ht="38.25">
      <c r="A448" s="49">
        <v>443</v>
      </c>
      <c r="B448" s="57" t="s">
        <v>83</v>
      </c>
      <c r="C448" s="57" t="s">
        <v>83</v>
      </c>
      <c r="D448" s="58" t="s">
        <v>588</v>
      </c>
      <c r="E448" s="59">
        <v>20000</v>
      </c>
      <c r="F448" s="59">
        <v>5992</v>
      </c>
      <c r="G448" s="59">
        <v>5992</v>
      </c>
      <c r="H448" s="66"/>
      <c r="I448" s="74">
        <v>5992</v>
      </c>
      <c r="J448" s="70">
        <v>5992</v>
      </c>
      <c r="K448" s="60"/>
      <c r="L448" s="61">
        <f t="shared" si="91"/>
        <v>1</v>
      </c>
      <c r="M448" s="61">
        <f t="shared" si="92"/>
        <v>1.1617361600539268E-05</v>
      </c>
      <c r="N448" s="16"/>
      <c r="O448" s="19"/>
    </row>
    <row r="449" spans="1:15" s="18" customFormat="1" ht="38.25">
      <c r="A449" s="56">
        <v>444</v>
      </c>
      <c r="B449" s="57" t="s">
        <v>83</v>
      </c>
      <c r="C449" s="57" t="s">
        <v>83</v>
      </c>
      <c r="D449" s="58" t="s">
        <v>589</v>
      </c>
      <c r="E449" s="59">
        <v>600000</v>
      </c>
      <c r="F449" s="59">
        <v>507000</v>
      </c>
      <c r="G449" s="59"/>
      <c r="H449" s="66"/>
      <c r="I449" s="74">
        <v>396516.29</v>
      </c>
      <c r="J449" s="70"/>
      <c r="K449" s="60"/>
      <c r="L449" s="61">
        <f t="shared" si="91"/>
        <v>0.7820834122287968</v>
      </c>
      <c r="M449" s="61">
        <f t="shared" si="92"/>
        <v>0.0007687705476358966</v>
      </c>
      <c r="N449" s="16"/>
      <c r="O449" s="19"/>
    </row>
    <row r="450" spans="1:15" s="18" customFormat="1" ht="25.5">
      <c r="A450" s="49">
        <v>445</v>
      </c>
      <c r="B450" s="57" t="s">
        <v>83</v>
      </c>
      <c r="C450" s="57" t="s">
        <v>83</v>
      </c>
      <c r="D450" s="58" t="s">
        <v>590</v>
      </c>
      <c r="E450" s="59">
        <v>12000</v>
      </c>
      <c r="F450" s="59">
        <v>107858</v>
      </c>
      <c r="G450" s="59">
        <v>107858</v>
      </c>
      <c r="H450" s="66"/>
      <c r="I450" s="74">
        <v>79716.07</v>
      </c>
      <c r="J450" s="70">
        <v>79716.07</v>
      </c>
      <c r="K450" s="60"/>
      <c r="L450" s="61">
        <f t="shared" si="91"/>
        <v>0.7390835172170818</v>
      </c>
      <c r="M450" s="61">
        <f t="shared" si="92"/>
        <v>0.0001545544743931743</v>
      </c>
      <c r="N450" s="16"/>
      <c r="O450" s="19"/>
    </row>
    <row r="451" spans="1:15" s="18" customFormat="1" ht="25.5">
      <c r="A451" s="56">
        <v>446</v>
      </c>
      <c r="B451" s="57" t="s">
        <v>83</v>
      </c>
      <c r="C451" s="57" t="s">
        <v>83</v>
      </c>
      <c r="D451" s="58" t="s">
        <v>246</v>
      </c>
      <c r="E451" s="59">
        <v>2480200</v>
      </c>
      <c r="F451" s="59">
        <v>2606044</v>
      </c>
      <c r="G451" s="59">
        <v>2606044</v>
      </c>
      <c r="H451" s="66">
        <v>1236200</v>
      </c>
      <c r="I451" s="74">
        <v>2395590.34</v>
      </c>
      <c r="J451" s="70">
        <v>2395590.34</v>
      </c>
      <c r="K451" s="60">
        <v>1062080.63</v>
      </c>
      <c r="L451" s="61">
        <f t="shared" si="91"/>
        <v>0.9192440112292808</v>
      </c>
      <c r="M451" s="61">
        <f t="shared" si="92"/>
        <v>0.0046445993368722975</v>
      </c>
      <c r="N451" s="16"/>
      <c r="O451" s="19"/>
    </row>
    <row r="452" spans="1:15" s="18" customFormat="1" ht="38.25">
      <c r="A452" s="49">
        <v>447</v>
      </c>
      <c r="B452" s="57" t="s">
        <v>83</v>
      </c>
      <c r="C452" s="57" t="s">
        <v>83</v>
      </c>
      <c r="D452" s="58" t="s">
        <v>247</v>
      </c>
      <c r="E452" s="59">
        <v>1120000</v>
      </c>
      <c r="F452" s="59">
        <v>1113788</v>
      </c>
      <c r="G452" s="59">
        <v>1113788</v>
      </c>
      <c r="H452" s="66">
        <v>1041223</v>
      </c>
      <c r="I452" s="74">
        <v>1113475.09</v>
      </c>
      <c r="J452" s="70">
        <v>1113475.09</v>
      </c>
      <c r="K452" s="60">
        <v>1041003.64</v>
      </c>
      <c r="L452" s="61">
        <f t="shared" si="91"/>
        <v>0.9997190578458379</v>
      </c>
      <c r="M452" s="61">
        <f t="shared" si="92"/>
        <v>0.002158818884132678</v>
      </c>
      <c r="N452" s="16"/>
      <c r="O452" s="19"/>
    </row>
    <row r="453" spans="1:15" s="18" customFormat="1" ht="25.5">
      <c r="A453" s="56">
        <v>448</v>
      </c>
      <c r="B453" s="57" t="s">
        <v>83</v>
      </c>
      <c r="C453" s="57" t="s">
        <v>83</v>
      </c>
      <c r="D453" s="58" t="s">
        <v>591</v>
      </c>
      <c r="E453" s="59">
        <v>35000</v>
      </c>
      <c r="F453" s="59">
        <v>25664</v>
      </c>
      <c r="G453" s="59">
        <v>25664</v>
      </c>
      <c r="H453" s="66"/>
      <c r="I453" s="74">
        <v>22508.09</v>
      </c>
      <c r="J453" s="70">
        <v>22508.09</v>
      </c>
      <c r="K453" s="60"/>
      <c r="L453" s="61">
        <f t="shared" si="91"/>
        <v>0.8770296913965088</v>
      </c>
      <c r="M453" s="61">
        <f t="shared" si="92"/>
        <v>4.3638955351715934E-05</v>
      </c>
      <c r="N453" s="16"/>
      <c r="O453" s="19"/>
    </row>
    <row r="454" spans="1:15" s="18" customFormat="1" ht="25.5">
      <c r="A454" s="49">
        <v>449</v>
      </c>
      <c r="B454" s="57" t="s">
        <v>83</v>
      </c>
      <c r="C454" s="57" t="s">
        <v>83</v>
      </c>
      <c r="D454" s="58" t="s">
        <v>592</v>
      </c>
      <c r="E454" s="59"/>
      <c r="F454" s="59">
        <v>5000</v>
      </c>
      <c r="G454" s="59"/>
      <c r="H454" s="66"/>
      <c r="I454" s="74">
        <v>4954</v>
      </c>
      <c r="J454" s="70"/>
      <c r="K454" s="60"/>
      <c r="L454" s="61">
        <f t="shared" si="91"/>
        <v>0.9908</v>
      </c>
      <c r="M454" s="61">
        <f t="shared" si="92"/>
        <v>9.604874727815676E-06</v>
      </c>
      <c r="N454" s="16"/>
      <c r="O454" s="19"/>
    </row>
    <row r="455" spans="1:15" s="18" customFormat="1" ht="38.25">
      <c r="A455" s="56">
        <v>450</v>
      </c>
      <c r="B455" s="57" t="s">
        <v>83</v>
      </c>
      <c r="C455" s="57" t="s">
        <v>83</v>
      </c>
      <c r="D455" s="58" t="s">
        <v>593</v>
      </c>
      <c r="E455" s="59">
        <v>275000</v>
      </c>
      <c r="F455" s="59">
        <v>275682</v>
      </c>
      <c r="G455" s="59">
        <v>275682</v>
      </c>
      <c r="H455" s="66"/>
      <c r="I455" s="74">
        <v>275682</v>
      </c>
      <c r="J455" s="70">
        <v>275682</v>
      </c>
      <c r="K455" s="60"/>
      <c r="L455" s="61">
        <f t="shared" si="91"/>
        <v>1</v>
      </c>
      <c r="M455" s="61">
        <f t="shared" si="92"/>
        <v>0.0005344955742256119</v>
      </c>
      <c r="N455" s="16"/>
      <c r="O455" s="19"/>
    </row>
    <row r="456" spans="1:15" s="18" customFormat="1" ht="12.75">
      <c r="A456" s="49">
        <v>451</v>
      </c>
      <c r="B456" s="57" t="s">
        <v>83</v>
      </c>
      <c r="C456" s="57" t="s">
        <v>83</v>
      </c>
      <c r="D456" s="58" t="s">
        <v>248</v>
      </c>
      <c r="E456" s="59">
        <v>1287000</v>
      </c>
      <c r="F456" s="59">
        <v>1300587</v>
      </c>
      <c r="G456" s="59">
        <v>1300587</v>
      </c>
      <c r="H456" s="66">
        <v>959587</v>
      </c>
      <c r="I456" s="74">
        <v>1262569.85</v>
      </c>
      <c r="J456" s="70">
        <v>1262569.85</v>
      </c>
      <c r="K456" s="60">
        <v>945338.34</v>
      </c>
      <c r="L456" s="61">
        <f t="shared" si="91"/>
        <v>0.970769237275169</v>
      </c>
      <c r="M456" s="61">
        <f t="shared" si="92"/>
        <v>0.0024478855963599175</v>
      </c>
      <c r="N456" s="16"/>
      <c r="O456" s="19"/>
    </row>
    <row r="457" spans="1:15" s="18" customFormat="1" ht="12.75">
      <c r="A457" s="56">
        <v>452</v>
      </c>
      <c r="B457" s="50" t="s">
        <v>83</v>
      </c>
      <c r="C457" s="51" t="s">
        <v>249</v>
      </c>
      <c r="D457" s="52" t="s">
        <v>744</v>
      </c>
      <c r="E457" s="53">
        <f aca="true" t="shared" si="100" ref="E457:K457">SUM(E458:E464)</f>
        <v>1175000</v>
      </c>
      <c r="F457" s="53">
        <f t="shared" si="100"/>
        <v>1267300</v>
      </c>
      <c r="G457" s="53">
        <f t="shared" si="100"/>
        <v>1252800</v>
      </c>
      <c r="H457" s="65">
        <f t="shared" si="100"/>
        <v>713800</v>
      </c>
      <c r="I457" s="73">
        <f t="shared" si="100"/>
        <v>1243001.16</v>
      </c>
      <c r="J457" s="69">
        <f t="shared" si="100"/>
        <v>1228526.46</v>
      </c>
      <c r="K457" s="54">
        <f t="shared" si="100"/>
        <v>693364.65</v>
      </c>
      <c r="L457" s="55">
        <f t="shared" si="91"/>
        <v>0.9808262921170993</v>
      </c>
      <c r="M457" s="55">
        <f t="shared" si="92"/>
        <v>0.002409945585048359</v>
      </c>
      <c r="N457" s="16"/>
      <c r="O457" s="19"/>
    </row>
    <row r="458" spans="1:15" s="18" customFormat="1" ht="38.25">
      <c r="A458" s="49">
        <v>453</v>
      </c>
      <c r="B458" s="57" t="s">
        <v>83</v>
      </c>
      <c r="C458" s="57" t="s">
        <v>83</v>
      </c>
      <c r="D458" s="58" t="s">
        <v>594</v>
      </c>
      <c r="E458" s="59">
        <v>24000</v>
      </c>
      <c r="F458" s="59">
        <v>24000</v>
      </c>
      <c r="G458" s="59">
        <v>24000</v>
      </c>
      <c r="H458" s="66"/>
      <c r="I458" s="74">
        <v>23953.04</v>
      </c>
      <c r="J458" s="70">
        <v>23953.04</v>
      </c>
      <c r="K458" s="60"/>
      <c r="L458" s="61">
        <f t="shared" si="91"/>
        <v>0.9980433333333334</v>
      </c>
      <c r="M458" s="61">
        <f t="shared" si="92"/>
        <v>4.6440441774396046E-05</v>
      </c>
      <c r="N458" s="16"/>
      <c r="O458" s="19"/>
    </row>
    <row r="459" spans="1:15" s="18" customFormat="1" ht="63.75">
      <c r="A459" s="56">
        <v>454</v>
      </c>
      <c r="B459" s="57" t="s">
        <v>83</v>
      </c>
      <c r="C459" s="57" t="s">
        <v>83</v>
      </c>
      <c r="D459" s="58" t="s">
        <v>595</v>
      </c>
      <c r="E459" s="59">
        <v>521000</v>
      </c>
      <c r="F459" s="59">
        <v>567300</v>
      </c>
      <c r="G459" s="59">
        <v>567300</v>
      </c>
      <c r="H459" s="66">
        <v>442700</v>
      </c>
      <c r="I459" s="74">
        <v>566902.01</v>
      </c>
      <c r="J459" s="70">
        <v>566902.01</v>
      </c>
      <c r="K459" s="60">
        <v>442362.78</v>
      </c>
      <c r="L459" s="61">
        <f t="shared" si="91"/>
        <v>0.999298448792526</v>
      </c>
      <c r="M459" s="61">
        <f t="shared" si="92"/>
        <v>0.0010991164289456824</v>
      </c>
      <c r="N459" s="16"/>
      <c r="O459" s="19"/>
    </row>
    <row r="460" spans="1:15" s="18" customFormat="1" ht="63.75">
      <c r="A460" s="49">
        <v>455</v>
      </c>
      <c r="B460" s="57" t="s">
        <v>83</v>
      </c>
      <c r="C460" s="57" t="s">
        <v>83</v>
      </c>
      <c r="D460" s="58" t="s">
        <v>596</v>
      </c>
      <c r="E460" s="59">
        <v>313000</v>
      </c>
      <c r="F460" s="59">
        <v>341500</v>
      </c>
      <c r="G460" s="59">
        <v>341500</v>
      </c>
      <c r="H460" s="66"/>
      <c r="I460" s="74">
        <v>341500</v>
      </c>
      <c r="J460" s="70">
        <v>341500</v>
      </c>
      <c r="K460" s="60"/>
      <c r="L460" s="61">
        <f t="shared" si="91"/>
        <v>1</v>
      </c>
      <c r="M460" s="61">
        <f t="shared" si="92"/>
        <v>0.0006621043035020293</v>
      </c>
      <c r="N460" s="16"/>
      <c r="O460" s="19"/>
    </row>
    <row r="461" spans="1:15" s="18" customFormat="1" ht="76.5">
      <c r="A461" s="56">
        <v>456</v>
      </c>
      <c r="B461" s="57" t="s">
        <v>83</v>
      </c>
      <c r="C461" s="57" t="s">
        <v>83</v>
      </c>
      <c r="D461" s="58" t="s">
        <v>250</v>
      </c>
      <c r="E461" s="59"/>
      <c r="F461" s="59">
        <v>4500</v>
      </c>
      <c r="G461" s="59"/>
      <c r="H461" s="66"/>
      <c r="I461" s="74">
        <v>4499.99</v>
      </c>
      <c r="J461" s="70"/>
      <c r="K461" s="60"/>
      <c r="L461" s="61">
        <f t="shared" si="91"/>
        <v>0.9999977777777778</v>
      </c>
      <c r="M461" s="61">
        <f t="shared" si="92"/>
        <v>8.724634684380958E-06</v>
      </c>
      <c r="N461" s="16"/>
      <c r="O461" s="19"/>
    </row>
    <row r="462" spans="1:15" s="18" customFormat="1" ht="63.75">
      <c r="A462" s="49">
        <v>457</v>
      </c>
      <c r="B462" s="57" t="s">
        <v>83</v>
      </c>
      <c r="C462" s="57" t="s">
        <v>83</v>
      </c>
      <c r="D462" s="58" t="s">
        <v>251</v>
      </c>
      <c r="E462" s="59"/>
      <c r="F462" s="59">
        <v>10000</v>
      </c>
      <c r="G462" s="59"/>
      <c r="H462" s="66"/>
      <c r="I462" s="74">
        <v>9974.71</v>
      </c>
      <c r="J462" s="70"/>
      <c r="K462" s="60"/>
      <c r="L462" s="61">
        <f t="shared" si="91"/>
        <v>0.9974709999999999</v>
      </c>
      <c r="M462" s="61">
        <f t="shared" si="92"/>
        <v>1.933908760522614E-05</v>
      </c>
      <c r="N462" s="16"/>
      <c r="O462" s="19"/>
    </row>
    <row r="463" spans="1:15" s="18" customFormat="1" ht="25.5">
      <c r="A463" s="56">
        <v>458</v>
      </c>
      <c r="B463" s="57" t="s">
        <v>83</v>
      </c>
      <c r="C463" s="57" t="s">
        <v>83</v>
      </c>
      <c r="D463" s="58" t="s">
        <v>597</v>
      </c>
      <c r="E463" s="59"/>
      <c r="F463" s="59">
        <v>1500</v>
      </c>
      <c r="G463" s="59">
        <v>1500</v>
      </c>
      <c r="H463" s="66">
        <v>1500</v>
      </c>
      <c r="I463" s="74">
        <v>1350</v>
      </c>
      <c r="J463" s="70">
        <v>1350</v>
      </c>
      <c r="K463" s="60">
        <v>1350</v>
      </c>
      <c r="L463" s="61">
        <f t="shared" si="91"/>
        <v>0.9</v>
      </c>
      <c r="M463" s="61">
        <f t="shared" si="92"/>
        <v>2.617396221750336E-06</v>
      </c>
      <c r="N463" s="16"/>
      <c r="O463" s="19"/>
    </row>
    <row r="464" spans="1:15" s="18" customFormat="1" ht="51">
      <c r="A464" s="49">
        <v>459</v>
      </c>
      <c r="B464" s="57" t="s">
        <v>83</v>
      </c>
      <c r="C464" s="57" t="s">
        <v>83</v>
      </c>
      <c r="D464" s="58" t="s">
        <v>252</v>
      </c>
      <c r="E464" s="59">
        <v>317000</v>
      </c>
      <c r="F464" s="59">
        <v>318500</v>
      </c>
      <c r="G464" s="59">
        <v>318500</v>
      </c>
      <c r="H464" s="66">
        <v>269600</v>
      </c>
      <c r="I464" s="74">
        <v>294821.41</v>
      </c>
      <c r="J464" s="70">
        <v>294821.41</v>
      </c>
      <c r="K464" s="60">
        <v>249651.87</v>
      </c>
      <c r="L464" s="61">
        <f t="shared" si="91"/>
        <v>0.9256559183673468</v>
      </c>
      <c r="M464" s="61">
        <f t="shared" si="92"/>
        <v>0.0005716032923148938</v>
      </c>
      <c r="N464" s="16"/>
      <c r="O464" s="19"/>
    </row>
    <row r="465" spans="1:15" s="18" customFormat="1" ht="12.75">
      <c r="A465" s="56">
        <v>460</v>
      </c>
      <c r="B465" s="50" t="s">
        <v>83</v>
      </c>
      <c r="C465" s="51" t="s">
        <v>253</v>
      </c>
      <c r="D465" s="52" t="s">
        <v>745</v>
      </c>
      <c r="E465" s="53">
        <f aca="true" t="shared" si="101" ref="E465:K465">E466</f>
        <v>2500000</v>
      </c>
      <c r="F465" s="53">
        <f t="shared" si="101"/>
        <v>2500000</v>
      </c>
      <c r="G465" s="53">
        <f t="shared" si="101"/>
        <v>2500000</v>
      </c>
      <c r="H465" s="65">
        <f t="shared" si="101"/>
        <v>82600</v>
      </c>
      <c r="I465" s="73">
        <f t="shared" si="101"/>
        <v>2315858.89</v>
      </c>
      <c r="J465" s="69">
        <f t="shared" si="101"/>
        <v>2315858.89</v>
      </c>
      <c r="K465" s="54">
        <f t="shared" si="101"/>
        <v>73142.16</v>
      </c>
      <c r="L465" s="55">
        <f t="shared" si="91"/>
        <v>0.9263435560000001</v>
      </c>
      <c r="M465" s="55">
        <f t="shared" si="92"/>
        <v>0.004490015043550316</v>
      </c>
      <c r="N465" s="16"/>
      <c r="O465" s="19"/>
    </row>
    <row r="466" spans="1:15" s="18" customFormat="1" ht="12.75">
      <c r="A466" s="49">
        <v>461</v>
      </c>
      <c r="B466" s="57" t="s">
        <v>83</v>
      </c>
      <c r="C466" s="57" t="s">
        <v>83</v>
      </c>
      <c r="D466" s="58" t="s">
        <v>452</v>
      </c>
      <c r="E466" s="59">
        <v>2500000</v>
      </c>
      <c r="F466" s="59">
        <v>2500000</v>
      </c>
      <c r="G466" s="59">
        <v>2500000</v>
      </c>
      <c r="H466" s="66">
        <v>82600</v>
      </c>
      <c r="I466" s="74">
        <v>2315858.89</v>
      </c>
      <c r="J466" s="70">
        <v>2315858.89</v>
      </c>
      <c r="K466" s="60">
        <v>73142.16</v>
      </c>
      <c r="L466" s="61">
        <f t="shared" si="91"/>
        <v>0.9263435560000001</v>
      </c>
      <c r="M466" s="61">
        <f t="shared" si="92"/>
        <v>0.004490015043550316</v>
      </c>
      <c r="N466" s="16"/>
      <c r="O466" s="19"/>
    </row>
    <row r="467" spans="1:15" s="18" customFormat="1" ht="51">
      <c r="A467" s="56">
        <v>462</v>
      </c>
      <c r="B467" s="50" t="s">
        <v>83</v>
      </c>
      <c r="C467" s="51" t="s">
        <v>254</v>
      </c>
      <c r="D467" s="52" t="s">
        <v>746</v>
      </c>
      <c r="E467" s="53">
        <f aca="true" t="shared" si="102" ref="E467:K467">SUM(E468:E469)</f>
        <v>16426500</v>
      </c>
      <c r="F467" s="53">
        <f t="shared" si="102"/>
        <v>14540500</v>
      </c>
      <c r="G467" s="53">
        <f t="shared" si="102"/>
        <v>14540500</v>
      </c>
      <c r="H467" s="65">
        <f t="shared" si="102"/>
        <v>1769140</v>
      </c>
      <c r="I467" s="73">
        <f t="shared" si="102"/>
        <v>14303461.54</v>
      </c>
      <c r="J467" s="69">
        <f t="shared" si="102"/>
        <v>14303461.54</v>
      </c>
      <c r="K467" s="54">
        <f t="shared" si="102"/>
        <v>1641314.92</v>
      </c>
      <c r="L467" s="55">
        <f t="shared" si="91"/>
        <v>0.9836980530243113</v>
      </c>
      <c r="M467" s="55">
        <f t="shared" si="92"/>
        <v>0.027731723105738695</v>
      </c>
      <c r="N467" s="16"/>
      <c r="O467" s="19"/>
    </row>
    <row r="468" spans="1:15" s="18" customFormat="1" ht="12.75">
      <c r="A468" s="49">
        <v>463</v>
      </c>
      <c r="B468" s="57" t="s">
        <v>83</v>
      </c>
      <c r="C468" s="57" t="s">
        <v>83</v>
      </c>
      <c r="D468" s="58" t="s">
        <v>452</v>
      </c>
      <c r="E468" s="59">
        <v>1602500</v>
      </c>
      <c r="F468" s="59">
        <v>1602500</v>
      </c>
      <c r="G468" s="59">
        <v>1602500</v>
      </c>
      <c r="H468" s="66">
        <v>1319000</v>
      </c>
      <c r="I468" s="74">
        <v>1452445.03</v>
      </c>
      <c r="J468" s="70">
        <v>1452445.03</v>
      </c>
      <c r="K468" s="60">
        <v>1194835.16</v>
      </c>
      <c r="L468" s="61">
        <f t="shared" si="91"/>
        <v>0.906361953198128</v>
      </c>
      <c r="M468" s="61">
        <f t="shared" si="92"/>
        <v>0.0028160178769052247</v>
      </c>
      <c r="N468" s="16"/>
      <c r="O468" s="19"/>
    </row>
    <row r="469" spans="1:15" s="18" customFormat="1" ht="51">
      <c r="A469" s="56">
        <v>464</v>
      </c>
      <c r="B469" s="57" t="s">
        <v>83</v>
      </c>
      <c r="C469" s="57" t="s">
        <v>83</v>
      </c>
      <c r="D469" s="58" t="s">
        <v>747</v>
      </c>
      <c r="E469" s="59">
        <v>14824000</v>
      </c>
      <c r="F469" s="59">
        <v>12938000</v>
      </c>
      <c r="G469" s="59">
        <v>12938000</v>
      </c>
      <c r="H469" s="66">
        <v>450140</v>
      </c>
      <c r="I469" s="74">
        <v>12851016.51</v>
      </c>
      <c r="J469" s="70">
        <v>12851016.51</v>
      </c>
      <c r="K469" s="60">
        <v>446479.76</v>
      </c>
      <c r="L469" s="61">
        <f t="shared" si="91"/>
        <v>0.9932768982841242</v>
      </c>
      <c r="M469" s="61">
        <f t="shared" si="92"/>
        <v>0.02491570522883347</v>
      </c>
      <c r="N469" s="16"/>
      <c r="O469" s="19"/>
    </row>
    <row r="470" spans="1:15" s="18" customFormat="1" ht="76.5">
      <c r="A470" s="49">
        <v>465</v>
      </c>
      <c r="B470" s="50" t="s">
        <v>83</v>
      </c>
      <c r="C470" s="51" t="s">
        <v>255</v>
      </c>
      <c r="D470" s="52" t="s">
        <v>256</v>
      </c>
      <c r="E470" s="53">
        <f aca="true" t="shared" si="103" ref="E470:K470">SUM(E471:E472)</f>
        <v>138000</v>
      </c>
      <c r="F470" s="53">
        <f t="shared" si="103"/>
        <v>120500</v>
      </c>
      <c r="G470" s="53">
        <f t="shared" si="103"/>
        <v>120500</v>
      </c>
      <c r="H470" s="65">
        <f t="shared" si="103"/>
        <v>120500</v>
      </c>
      <c r="I470" s="73">
        <f t="shared" si="103"/>
        <v>117218.38</v>
      </c>
      <c r="J470" s="69">
        <f t="shared" si="103"/>
        <v>117218.38</v>
      </c>
      <c r="K470" s="54">
        <f t="shared" si="103"/>
        <v>117218.38</v>
      </c>
      <c r="L470" s="55">
        <f t="shared" si="91"/>
        <v>0.9727666390041494</v>
      </c>
      <c r="M470" s="55">
        <f t="shared" si="92"/>
        <v>0.00022726440365310752</v>
      </c>
      <c r="N470" s="16"/>
      <c r="O470" s="19"/>
    </row>
    <row r="471" spans="1:15" s="18" customFormat="1" ht="25.5">
      <c r="A471" s="56">
        <v>466</v>
      </c>
      <c r="B471" s="57" t="s">
        <v>83</v>
      </c>
      <c r="C471" s="57" t="s">
        <v>83</v>
      </c>
      <c r="D471" s="58" t="s">
        <v>445</v>
      </c>
      <c r="E471" s="59"/>
      <c r="F471" s="59">
        <v>49051</v>
      </c>
      <c r="G471" s="59">
        <v>49051</v>
      </c>
      <c r="H471" s="66">
        <v>49051</v>
      </c>
      <c r="I471" s="74">
        <v>46781.22</v>
      </c>
      <c r="J471" s="70">
        <v>46781.22</v>
      </c>
      <c r="K471" s="60">
        <v>46781.22</v>
      </c>
      <c r="L471" s="61">
        <f aca="true" t="shared" si="104" ref="L471:L538">I471/F471</f>
        <v>0.9537261217916047</v>
      </c>
      <c r="M471" s="61">
        <f aca="true" t="shared" si="105" ref="M471:M538">I471/$I$6</f>
        <v>9.069999146434908E-05</v>
      </c>
      <c r="N471" s="16"/>
      <c r="O471" s="19"/>
    </row>
    <row r="472" spans="1:15" s="18" customFormat="1" ht="51">
      <c r="A472" s="49">
        <v>467</v>
      </c>
      <c r="B472" s="57" t="s">
        <v>83</v>
      </c>
      <c r="C472" s="57" t="s">
        <v>83</v>
      </c>
      <c r="D472" s="58" t="s">
        <v>3</v>
      </c>
      <c r="E472" s="59">
        <v>138000</v>
      </c>
      <c r="F472" s="59">
        <v>71449</v>
      </c>
      <c r="G472" s="59">
        <v>71449</v>
      </c>
      <c r="H472" s="66">
        <v>71449</v>
      </c>
      <c r="I472" s="74">
        <v>70437.16</v>
      </c>
      <c r="J472" s="70">
        <v>70437.16</v>
      </c>
      <c r="K472" s="60">
        <v>70437.16</v>
      </c>
      <c r="L472" s="61">
        <f t="shared" si="104"/>
        <v>0.9858382902489888</v>
      </c>
      <c r="M472" s="61">
        <f t="shared" si="105"/>
        <v>0.00013656441218875843</v>
      </c>
      <c r="N472" s="16"/>
      <c r="O472" s="19"/>
    </row>
    <row r="473" spans="1:15" s="18" customFormat="1" ht="25.5">
      <c r="A473" s="56">
        <v>468</v>
      </c>
      <c r="B473" s="50" t="s">
        <v>83</v>
      </c>
      <c r="C473" s="51" t="s">
        <v>257</v>
      </c>
      <c r="D473" s="52" t="s">
        <v>4</v>
      </c>
      <c r="E473" s="53">
        <f aca="true" t="shared" si="106" ref="E473:K473">SUM(E474:E477)</f>
        <v>7396000</v>
      </c>
      <c r="F473" s="53">
        <f t="shared" si="106"/>
        <v>7155707</v>
      </c>
      <c r="G473" s="53">
        <f t="shared" si="106"/>
        <v>7155707</v>
      </c>
      <c r="H473" s="65">
        <f t="shared" si="106"/>
        <v>280329</v>
      </c>
      <c r="I473" s="73">
        <f t="shared" si="106"/>
        <v>6990338.1</v>
      </c>
      <c r="J473" s="69">
        <f t="shared" si="106"/>
        <v>6990338.1</v>
      </c>
      <c r="K473" s="54">
        <f t="shared" si="106"/>
        <v>255996.45</v>
      </c>
      <c r="L473" s="55">
        <f t="shared" si="104"/>
        <v>0.9768899285563257</v>
      </c>
      <c r="M473" s="55">
        <f t="shared" si="105"/>
        <v>0.013552951504961051</v>
      </c>
      <c r="N473" s="16"/>
      <c r="O473" s="19"/>
    </row>
    <row r="474" spans="1:15" s="18" customFormat="1" ht="25.5">
      <c r="A474" s="49">
        <v>469</v>
      </c>
      <c r="B474" s="57" t="s">
        <v>83</v>
      </c>
      <c r="C474" s="57" t="s">
        <v>83</v>
      </c>
      <c r="D474" s="58" t="s">
        <v>263</v>
      </c>
      <c r="E474" s="59">
        <v>4200000</v>
      </c>
      <c r="F474" s="59">
        <v>4226100</v>
      </c>
      <c r="G474" s="59">
        <v>4226100</v>
      </c>
      <c r="H474" s="66"/>
      <c r="I474" s="74">
        <v>4129491.63</v>
      </c>
      <c r="J474" s="70">
        <v>4129491.63</v>
      </c>
      <c r="K474" s="60"/>
      <c r="L474" s="61">
        <f t="shared" si="104"/>
        <v>0.9771400653084403</v>
      </c>
      <c r="M474" s="61">
        <f t="shared" si="105"/>
        <v>0.008006307992675285</v>
      </c>
      <c r="N474" s="16"/>
      <c r="O474" s="19"/>
    </row>
    <row r="475" spans="1:15" s="18" customFormat="1" ht="25.5">
      <c r="A475" s="56">
        <v>470</v>
      </c>
      <c r="B475" s="57" t="s">
        <v>83</v>
      </c>
      <c r="C475" s="57" t="s">
        <v>83</v>
      </c>
      <c r="D475" s="58" t="s">
        <v>258</v>
      </c>
      <c r="E475" s="59">
        <v>200000</v>
      </c>
      <c r="F475" s="59">
        <v>810000</v>
      </c>
      <c r="G475" s="59">
        <v>810000</v>
      </c>
      <c r="H475" s="66">
        <v>280329</v>
      </c>
      <c r="I475" s="74">
        <v>761622.28</v>
      </c>
      <c r="J475" s="70">
        <v>761622.28</v>
      </c>
      <c r="K475" s="60">
        <v>255996.45</v>
      </c>
      <c r="L475" s="61">
        <f t="shared" si="104"/>
        <v>0.9402744197530865</v>
      </c>
      <c r="M475" s="61">
        <f t="shared" si="105"/>
        <v>0.0014766424282021307</v>
      </c>
      <c r="N475" s="16"/>
      <c r="O475" s="19"/>
    </row>
    <row r="476" spans="1:15" s="18" customFormat="1" ht="25.5">
      <c r="A476" s="49">
        <v>471</v>
      </c>
      <c r="B476" s="57" t="s">
        <v>83</v>
      </c>
      <c r="C476" s="57" t="s">
        <v>83</v>
      </c>
      <c r="D476" s="58" t="s">
        <v>445</v>
      </c>
      <c r="E476" s="59">
        <v>1806000</v>
      </c>
      <c r="F476" s="59">
        <v>1492165</v>
      </c>
      <c r="G476" s="59">
        <v>1492165</v>
      </c>
      <c r="H476" s="66"/>
      <c r="I476" s="74">
        <v>1471783.17</v>
      </c>
      <c r="J476" s="70">
        <v>1471783.17</v>
      </c>
      <c r="K476" s="60"/>
      <c r="L476" s="61">
        <f t="shared" si="104"/>
        <v>0.9863407666042294</v>
      </c>
      <c r="M476" s="61">
        <f t="shared" si="105"/>
        <v>0.002853510895106468</v>
      </c>
      <c r="N476" s="16"/>
      <c r="O476" s="19"/>
    </row>
    <row r="477" spans="1:15" s="18" customFormat="1" ht="51">
      <c r="A477" s="56">
        <v>472</v>
      </c>
      <c r="B477" s="57" t="s">
        <v>83</v>
      </c>
      <c r="C477" s="57" t="s">
        <v>83</v>
      </c>
      <c r="D477" s="58" t="s">
        <v>3</v>
      </c>
      <c r="E477" s="59">
        <v>1190000</v>
      </c>
      <c r="F477" s="59">
        <v>627442</v>
      </c>
      <c r="G477" s="59">
        <v>627442</v>
      </c>
      <c r="H477" s="66"/>
      <c r="I477" s="74">
        <v>627441.02</v>
      </c>
      <c r="J477" s="70">
        <v>627441.02</v>
      </c>
      <c r="K477" s="60"/>
      <c r="L477" s="61">
        <f t="shared" si="104"/>
        <v>0.9999984381026453</v>
      </c>
      <c r="M477" s="61">
        <f t="shared" si="105"/>
        <v>0.001216490188977168</v>
      </c>
      <c r="N477" s="16"/>
      <c r="O477" s="19"/>
    </row>
    <row r="478" spans="1:15" s="18" customFormat="1" ht="12.75">
      <c r="A478" s="49">
        <v>473</v>
      </c>
      <c r="B478" s="50" t="s">
        <v>83</v>
      </c>
      <c r="C478" s="51" t="s">
        <v>259</v>
      </c>
      <c r="D478" s="52" t="s">
        <v>5</v>
      </c>
      <c r="E478" s="53">
        <f aca="true" t="shared" si="107" ref="E478:K478">E479</f>
        <v>2427000</v>
      </c>
      <c r="F478" s="53">
        <f t="shared" si="107"/>
        <v>2227000</v>
      </c>
      <c r="G478" s="53">
        <f t="shared" si="107"/>
        <v>2227000</v>
      </c>
      <c r="H478" s="65">
        <f t="shared" si="107"/>
        <v>157000</v>
      </c>
      <c r="I478" s="73">
        <f t="shared" si="107"/>
        <v>2163004.32</v>
      </c>
      <c r="J478" s="69">
        <f t="shared" si="107"/>
        <v>2163004.32</v>
      </c>
      <c r="K478" s="54">
        <f t="shared" si="107"/>
        <v>157000</v>
      </c>
      <c r="L478" s="55">
        <f t="shared" si="104"/>
        <v>0.9712637269869779</v>
      </c>
      <c r="M478" s="55">
        <f t="shared" si="105"/>
        <v>0.004193658766516781</v>
      </c>
      <c r="N478" s="16"/>
      <c r="O478" s="19"/>
    </row>
    <row r="479" spans="1:15" s="18" customFormat="1" ht="12.75">
      <c r="A479" s="56">
        <v>474</v>
      </c>
      <c r="B479" s="57" t="s">
        <v>83</v>
      </c>
      <c r="C479" s="57" t="s">
        <v>83</v>
      </c>
      <c r="D479" s="58" t="s">
        <v>452</v>
      </c>
      <c r="E479" s="59">
        <v>2427000</v>
      </c>
      <c r="F479" s="59">
        <v>2227000</v>
      </c>
      <c r="G479" s="59">
        <v>2227000</v>
      </c>
      <c r="H479" s="66">
        <v>157000</v>
      </c>
      <c r="I479" s="74">
        <v>2163004.32</v>
      </c>
      <c r="J479" s="70">
        <v>2163004.32</v>
      </c>
      <c r="K479" s="60">
        <v>157000</v>
      </c>
      <c r="L479" s="61">
        <f t="shared" si="104"/>
        <v>0.9712637269869779</v>
      </c>
      <c r="M479" s="61">
        <f t="shared" si="105"/>
        <v>0.004193658766516781</v>
      </c>
      <c r="N479" s="16"/>
      <c r="O479" s="19"/>
    </row>
    <row r="480" spans="1:15" s="18" customFormat="1" ht="12.75">
      <c r="A480" s="49">
        <v>475</v>
      </c>
      <c r="B480" s="50" t="s">
        <v>83</v>
      </c>
      <c r="C480" s="51" t="s">
        <v>260</v>
      </c>
      <c r="D480" s="52" t="s">
        <v>6</v>
      </c>
      <c r="E480" s="53">
        <f aca="true" t="shared" si="108" ref="E480:K480">E481+E482</f>
        <v>111800</v>
      </c>
      <c r="F480" s="53">
        <f t="shared" si="108"/>
        <v>114800</v>
      </c>
      <c r="G480" s="53">
        <f t="shared" si="108"/>
        <v>114800</v>
      </c>
      <c r="H480" s="65">
        <f t="shared" si="108"/>
        <v>104400</v>
      </c>
      <c r="I480" s="73">
        <f t="shared" si="108"/>
        <v>91964.23</v>
      </c>
      <c r="J480" s="69">
        <f t="shared" si="108"/>
        <v>91964.23</v>
      </c>
      <c r="K480" s="54">
        <f t="shared" si="108"/>
        <v>82169.26</v>
      </c>
      <c r="L480" s="55">
        <f t="shared" si="104"/>
        <v>0.8010821428571429</v>
      </c>
      <c r="M480" s="55">
        <f t="shared" si="105"/>
        <v>0.00017830135417642879</v>
      </c>
      <c r="N480" s="16"/>
      <c r="O480" s="19"/>
    </row>
    <row r="481" spans="1:15" s="18" customFormat="1" ht="12.75">
      <c r="A481" s="56">
        <v>476</v>
      </c>
      <c r="B481" s="57" t="s">
        <v>83</v>
      </c>
      <c r="C481" s="57" t="s">
        <v>83</v>
      </c>
      <c r="D481" s="58" t="s">
        <v>452</v>
      </c>
      <c r="E481" s="59">
        <v>111800</v>
      </c>
      <c r="F481" s="59">
        <v>111800</v>
      </c>
      <c r="G481" s="59">
        <v>111800</v>
      </c>
      <c r="H481" s="66">
        <v>101400</v>
      </c>
      <c r="I481" s="74">
        <v>89089.23</v>
      </c>
      <c r="J481" s="70">
        <v>89089.23</v>
      </c>
      <c r="K481" s="60">
        <v>79294.26</v>
      </c>
      <c r="L481" s="61">
        <f t="shared" si="104"/>
        <v>0.7968625223613596</v>
      </c>
      <c r="M481" s="61">
        <f t="shared" si="105"/>
        <v>0.00017272726963010862</v>
      </c>
      <c r="N481" s="16"/>
      <c r="O481" s="19"/>
    </row>
    <row r="482" spans="1:15" s="18" customFormat="1" ht="25.5">
      <c r="A482" s="49">
        <v>477</v>
      </c>
      <c r="B482" s="57" t="s">
        <v>83</v>
      </c>
      <c r="C482" s="57" t="s">
        <v>83</v>
      </c>
      <c r="D482" s="58" t="s">
        <v>446</v>
      </c>
      <c r="E482" s="59"/>
      <c r="F482" s="59">
        <v>3000</v>
      </c>
      <c r="G482" s="59">
        <v>3000</v>
      </c>
      <c r="H482" s="66">
        <v>3000</v>
      </c>
      <c r="I482" s="74">
        <v>2875</v>
      </c>
      <c r="J482" s="70">
        <v>2875</v>
      </c>
      <c r="K482" s="60">
        <v>2875</v>
      </c>
      <c r="L482" s="61">
        <f t="shared" si="104"/>
        <v>0.9583333333333334</v>
      </c>
      <c r="M482" s="61">
        <f t="shared" si="105"/>
        <v>5.574084546320159E-06</v>
      </c>
      <c r="N482" s="16"/>
      <c r="O482" s="19"/>
    </row>
    <row r="483" spans="1:15" s="18" customFormat="1" ht="12.75">
      <c r="A483" s="56">
        <v>478</v>
      </c>
      <c r="B483" s="50" t="s">
        <v>83</v>
      </c>
      <c r="C483" s="51" t="s">
        <v>261</v>
      </c>
      <c r="D483" s="52" t="s">
        <v>262</v>
      </c>
      <c r="E483" s="53">
        <f aca="true" t="shared" si="109" ref="E483:K483">SUM(E484:E490)-E486</f>
        <v>5737300</v>
      </c>
      <c r="F483" s="53">
        <f t="shared" si="109"/>
        <v>5873916</v>
      </c>
      <c r="G483" s="53">
        <f t="shared" si="109"/>
        <v>5795836</v>
      </c>
      <c r="H483" s="53">
        <f t="shared" si="109"/>
        <v>4847516</v>
      </c>
      <c r="I483" s="73">
        <f t="shared" si="109"/>
        <v>5731218.49</v>
      </c>
      <c r="J483" s="69">
        <f t="shared" si="109"/>
        <v>5653272.09</v>
      </c>
      <c r="K483" s="69">
        <f t="shared" si="109"/>
        <v>4755126.37</v>
      </c>
      <c r="L483" s="55">
        <f t="shared" si="104"/>
        <v>0.9757065797331798</v>
      </c>
      <c r="M483" s="55">
        <f t="shared" si="105"/>
        <v>0.011111755275371603</v>
      </c>
      <c r="N483" s="16"/>
      <c r="O483" s="19"/>
    </row>
    <row r="484" spans="1:15" s="18" customFormat="1" ht="51">
      <c r="A484" s="49">
        <v>479</v>
      </c>
      <c r="B484" s="57" t="s">
        <v>83</v>
      </c>
      <c r="C484" s="57" t="s">
        <v>83</v>
      </c>
      <c r="D484" s="58" t="s">
        <v>598</v>
      </c>
      <c r="E484" s="59"/>
      <c r="F484" s="59">
        <v>4000</v>
      </c>
      <c r="G484" s="59">
        <v>4000</v>
      </c>
      <c r="H484" s="66"/>
      <c r="I484" s="74">
        <v>4000</v>
      </c>
      <c r="J484" s="70">
        <v>4000</v>
      </c>
      <c r="K484" s="60"/>
      <c r="L484" s="61">
        <f t="shared" si="104"/>
        <v>1</v>
      </c>
      <c r="M484" s="61">
        <f t="shared" si="105"/>
        <v>7.755248064445439E-06</v>
      </c>
      <c r="N484" s="16"/>
      <c r="O484" s="19"/>
    </row>
    <row r="485" spans="1:15" s="18" customFormat="1" ht="38.25">
      <c r="A485" s="56">
        <v>480</v>
      </c>
      <c r="B485" s="57" t="s">
        <v>83</v>
      </c>
      <c r="C485" s="57" t="s">
        <v>83</v>
      </c>
      <c r="D485" s="58" t="s">
        <v>582</v>
      </c>
      <c r="E485" s="59">
        <v>934300</v>
      </c>
      <c r="F485" s="59">
        <v>934300</v>
      </c>
      <c r="G485" s="59">
        <v>934300</v>
      </c>
      <c r="H485" s="66">
        <v>649400</v>
      </c>
      <c r="I485" s="74">
        <v>912729.78</v>
      </c>
      <c r="J485" s="70">
        <v>912729.78</v>
      </c>
      <c r="K485" s="60">
        <v>628188.36</v>
      </c>
      <c r="L485" s="61">
        <f t="shared" si="104"/>
        <v>0.9769129615755111</v>
      </c>
      <c r="M485" s="61">
        <f t="shared" si="105"/>
        <v>0.001769611464926678</v>
      </c>
      <c r="N485" s="16"/>
      <c r="O485" s="19"/>
    </row>
    <row r="486" spans="1:15" s="18" customFormat="1" ht="25.5">
      <c r="A486" s="49">
        <v>481</v>
      </c>
      <c r="B486" s="57"/>
      <c r="C486" s="57"/>
      <c r="D486" s="58" t="s">
        <v>583</v>
      </c>
      <c r="E486" s="87">
        <v>247000</v>
      </c>
      <c r="F486" s="87">
        <v>247000</v>
      </c>
      <c r="G486" s="87">
        <v>247000</v>
      </c>
      <c r="H486" s="87">
        <v>247000</v>
      </c>
      <c r="I486" s="88">
        <v>247000</v>
      </c>
      <c r="J486" s="89">
        <v>247000</v>
      </c>
      <c r="K486" s="90">
        <v>247000</v>
      </c>
      <c r="L486" s="61">
        <f t="shared" si="104"/>
        <v>1</v>
      </c>
      <c r="M486" s="61">
        <f>I486/$I$6</f>
        <v>0.00047888656797950586</v>
      </c>
      <c r="N486" s="16"/>
      <c r="O486" s="19"/>
    </row>
    <row r="487" spans="1:15" s="18" customFormat="1" ht="25.5">
      <c r="A487" s="56">
        <v>482</v>
      </c>
      <c r="B487" s="57" t="s">
        <v>83</v>
      </c>
      <c r="C487" s="57" t="s">
        <v>83</v>
      </c>
      <c r="D487" s="58" t="s">
        <v>263</v>
      </c>
      <c r="E487" s="59">
        <v>3593000</v>
      </c>
      <c r="F487" s="59">
        <v>3520420</v>
      </c>
      <c r="G487" s="59">
        <v>3520420</v>
      </c>
      <c r="H487" s="66">
        <v>2891000</v>
      </c>
      <c r="I487" s="74">
        <v>3402325.84</v>
      </c>
      <c r="J487" s="70">
        <v>3402325.84</v>
      </c>
      <c r="K487" s="60">
        <v>2820113.54</v>
      </c>
      <c r="L487" s="61">
        <f t="shared" si="104"/>
        <v>0.9664545253123207</v>
      </c>
      <c r="M487" s="61">
        <f t="shared" si="105"/>
        <v>0.006596470221318176</v>
      </c>
      <c r="N487" s="16"/>
      <c r="O487" s="19"/>
    </row>
    <row r="488" spans="1:15" s="18" customFormat="1" ht="25.5">
      <c r="A488" s="49">
        <v>483</v>
      </c>
      <c r="B488" s="57" t="s">
        <v>83</v>
      </c>
      <c r="C488" s="57" t="s">
        <v>83</v>
      </c>
      <c r="D488" s="58" t="s">
        <v>599</v>
      </c>
      <c r="E488" s="59"/>
      <c r="F488" s="59">
        <v>78080</v>
      </c>
      <c r="G488" s="59"/>
      <c r="H488" s="66"/>
      <c r="I488" s="74">
        <v>77946.4</v>
      </c>
      <c r="J488" s="70"/>
      <c r="K488" s="60"/>
      <c r="L488" s="61">
        <f t="shared" si="104"/>
        <v>0.9982889344262295</v>
      </c>
      <c r="M488" s="61">
        <f t="shared" si="105"/>
        <v>0.00015112341693262248</v>
      </c>
      <c r="N488" s="16"/>
      <c r="O488" s="19"/>
    </row>
    <row r="489" spans="1:15" s="18" customFormat="1" ht="38.25">
      <c r="A489" s="56">
        <v>484</v>
      </c>
      <c r="B489" s="57" t="s">
        <v>83</v>
      </c>
      <c r="C489" s="57" t="s">
        <v>83</v>
      </c>
      <c r="D489" s="58" t="s">
        <v>600</v>
      </c>
      <c r="E489" s="59">
        <v>30000</v>
      </c>
      <c r="F489" s="59">
        <v>30000</v>
      </c>
      <c r="G489" s="59">
        <v>30000</v>
      </c>
      <c r="H489" s="66"/>
      <c r="I489" s="74">
        <v>27392</v>
      </c>
      <c r="J489" s="70">
        <v>27392</v>
      </c>
      <c r="K489" s="60"/>
      <c r="L489" s="61">
        <f t="shared" si="104"/>
        <v>0.9130666666666667</v>
      </c>
      <c r="M489" s="61">
        <f t="shared" si="105"/>
        <v>5.310793874532237E-05</v>
      </c>
      <c r="N489" s="16"/>
      <c r="O489" s="19"/>
    </row>
    <row r="490" spans="1:15" s="18" customFormat="1" ht="25.5">
      <c r="A490" s="49">
        <v>485</v>
      </c>
      <c r="B490" s="57" t="s">
        <v>83</v>
      </c>
      <c r="C490" s="57" t="s">
        <v>83</v>
      </c>
      <c r="D490" s="58" t="s">
        <v>445</v>
      </c>
      <c r="E490" s="59">
        <v>1180000</v>
      </c>
      <c r="F490" s="59">
        <v>1307116</v>
      </c>
      <c r="G490" s="59">
        <v>1307116</v>
      </c>
      <c r="H490" s="66">
        <v>1307116</v>
      </c>
      <c r="I490" s="74">
        <v>1306824.47</v>
      </c>
      <c r="J490" s="70">
        <v>1306824.47</v>
      </c>
      <c r="K490" s="60">
        <v>1306824.47</v>
      </c>
      <c r="L490" s="61">
        <f t="shared" si="104"/>
        <v>0.9997769670021636</v>
      </c>
      <c r="M490" s="61">
        <f t="shared" si="105"/>
        <v>0.002533686985384359</v>
      </c>
      <c r="N490" s="16"/>
      <c r="O490" s="19"/>
    </row>
    <row r="491" spans="1:15" s="18" customFormat="1" ht="38.25">
      <c r="A491" s="56">
        <v>486</v>
      </c>
      <c r="B491" s="50" t="s">
        <v>83</v>
      </c>
      <c r="C491" s="51" t="s">
        <v>264</v>
      </c>
      <c r="D491" s="52" t="s">
        <v>265</v>
      </c>
      <c r="E491" s="53">
        <f aca="true" t="shared" si="110" ref="E491:K491">SUM(E492:E494)-E493</f>
        <v>760000</v>
      </c>
      <c r="F491" s="53">
        <f t="shared" si="110"/>
        <v>761500</v>
      </c>
      <c r="G491" s="53">
        <f t="shared" si="110"/>
        <v>761500</v>
      </c>
      <c r="H491" s="53">
        <f t="shared" si="110"/>
        <v>681200</v>
      </c>
      <c r="I491" s="73">
        <f t="shared" si="110"/>
        <v>717068</v>
      </c>
      <c r="J491" s="84">
        <f t="shared" si="110"/>
        <v>717068</v>
      </c>
      <c r="K491" s="54">
        <f t="shared" si="110"/>
        <v>650857.6499999999</v>
      </c>
      <c r="L491" s="85">
        <f t="shared" si="104"/>
        <v>0.9416520026263953</v>
      </c>
      <c r="M491" s="55">
        <f t="shared" si="105"/>
        <v>0.0013902600547689406</v>
      </c>
      <c r="N491" s="16"/>
      <c r="O491" s="19"/>
    </row>
    <row r="492" spans="1:14" s="19" customFormat="1" ht="12.75">
      <c r="A492" s="49">
        <v>487</v>
      </c>
      <c r="B492" s="57" t="s">
        <v>83</v>
      </c>
      <c r="C492" s="57" t="s">
        <v>83</v>
      </c>
      <c r="D492" s="83" t="s">
        <v>584</v>
      </c>
      <c r="E492" s="59">
        <v>760000</v>
      </c>
      <c r="F492" s="59">
        <v>760000</v>
      </c>
      <c r="G492" s="59">
        <v>760000</v>
      </c>
      <c r="H492" s="66">
        <v>679700</v>
      </c>
      <c r="I492" s="74">
        <v>717068</v>
      </c>
      <c r="J492" s="70">
        <v>717068</v>
      </c>
      <c r="K492" s="60">
        <v>650857.65</v>
      </c>
      <c r="L492" s="61">
        <f t="shared" si="104"/>
        <v>0.9435105263157895</v>
      </c>
      <c r="M492" s="61">
        <f t="shared" si="105"/>
        <v>0.0013902600547689406</v>
      </c>
      <c r="N492" s="16"/>
    </row>
    <row r="493" spans="1:14" s="19" customFormat="1" ht="25.5">
      <c r="A493" s="56">
        <v>488</v>
      </c>
      <c r="B493" s="57"/>
      <c r="C493" s="57"/>
      <c r="D493" s="82" t="s">
        <v>583</v>
      </c>
      <c r="E493" s="87">
        <v>230000</v>
      </c>
      <c r="F493" s="87">
        <v>560560</v>
      </c>
      <c r="G493" s="87">
        <v>560560</v>
      </c>
      <c r="H493" s="91">
        <v>560560</v>
      </c>
      <c r="I493" s="88">
        <v>560560</v>
      </c>
      <c r="J493" s="89">
        <v>560560</v>
      </c>
      <c r="K493" s="90">
        <v>560560</v>
      </c>
      <c r="L493" s="61">
        <f t="shared" si="104"/>
        <v>1</v>
      </c>
      <c r="M493" s="61">
        <f t="shared" si="105"/>
        <v>0.001086820463751384</v>
      </c>
      <c r="N493" s="16"/>
    </row>
    <row r="494" spans="1:15" s="18" customFormat="1" ht="25.5">
      <c r="A494" s="49">
        <v>489</v>
      </c>
      <c r="B494" s="57" t="s">
        <v>83</v>
      </c>
      <c r="C494" s="57" t="s">
        <v>83</v>
      </c>
      <c r="D494" s="58" t="s">
        <v>445</v>
      </c>
      <c r="E494" s="59"/>
      <c r="F494" s="59">
        <v>1500</v>
      </c>
      <c r="G494" s="59">
        <v>1500</v>
      </c>
      <c r="H494" s="66">
        <v>1500</v>
      </c>
      <c r="I494" s="74"/>
      <c r="J494" s="70"/>
      <c r="K494" s="60"/>
      <c r="L494" s="61">
        <f t="shared" si="104"/>
        <v>0</v>
      </c>
      <c r="M494" s="61">
        <f t="shared" si="105"/>
        <v>0</v>
      </c>
      <c r="N494" s="16"/>
      <c r="O494" s="19"/>
    </row>
    <row r="495" spans="1:14" s="23" customFormat="1" ht="12.75">
      <c r="A495" s="56">
        <v>490</v>
      </c>
      <c r="B495" s="50" t="s">
        <v>83</v>
      </c>
      <c r="C495" s="51" t="s">
        <v>266</v>
      </c>
      <c r="D495" s="52" t="s">
        <v>7</v>
      </c>
      <c r="E495" s="53">
        <f aca="true" t="shared" si="111" ref="E495:K495">E496</f>
        <v>373000</v>
      </c>
      <c r="F495" s="53">
        <f t="shared" si="111"/>
        <v>375950</v>
      </c>
      <c r="G495" s="53">
        <f t="shared" si="111"/>
        <v>375950</v>
      </c>
      <c r="H495" s="65">
        <f t="shared" si="111"/>
        <v>311450</v>
      </c>
      <c r="I495" s="73">
        <f t="shared" si="111"/>
        <v>370614.01</v>
      </c>
      <c r="J495" s="69">
        <f t="shared" si="111"/>
        <v>370614.01</v>
      </c>
      <c r="K495" s="54">
        <f t="shared" si="111"/>
        <v>310706.08</v>
      </c>
      <c r="L495" s="55">
        <f t="shared" si="104"/>
        <v>0.9858066498204549</v>
      </c>
      <c r="M495" s="55">
        <f t="shared" si="105"/>
        <v>0.0007185508959272156</v>
      </c>
      <c r="N495" s="16"/>
    </row>
    <row r="496" spans="1:14" s="19" customFormat="1" ht="25.5">
      <c r="A496" s="49">
        <v>491</v>
      </c>
      <c r="B496" s="57" t="s">
        <v>83</v>
      </c>
      <c r="C496" s="57" t="s">
        <v>83</v>
      </c>
      <c r="D496" s="58" t="s">
        <v>267</v>
      </c>
      <c r="E496" s="59">
        <v>373000</v>
      </c>
      <c r="F496" s="59">
        <v>375950</v>
      </c>
      <c r="G496" s="59">
        <v>375950</v>
      </c>
      <c r="H496" s="66">
        <v>311450</v>
      </c>
      <c r="I496" s="74">
        <v>370614.01</v>
      </c>
      <c r="J496" s="70">
        <v>370614.01</v>
      </c>
      <c r="K496" s="60">
        <v>310706.08</v>
      </c>
      <c r="L496" s="61">
        <f t="shared" si="104"/>
        <v>0.9858066498204549</v>
      </c>
      <c r="M496" s="61">
        <f t="shared" si="105"/>
        <v>0.0007185508959272156</v>
      </c>
      <c r="N496" s="16"/>
    </row>
    <row r="497" spans="1:14" s="19" customFormat="1" ht="25.5">
      <c r="A497" s="56">
        <v>492</v>
      </c>
      <c r="B497" s="50" t="s">
        <v>83</v>
      </c>
      <c r="C497" s="51" t="s">
        <v>268</v>
      </c>
      <c r="D497" s="52" t="s">
        <v>269</v>
      </c>
      <c r="E497" s="53">
        <f aca="true" t="shared" si="112" ref="E497:K497">E498+E499</f>
        <v>1438000</v>
      </c>
      <c r="F497" s="53">
        <f t="shared" si="112"/>
        <v>1520041</v>
      </c>
      <c r="G497" s="53">
        <f t="shared" si="112"/>
        <v>1520041</v>
      </c>
      <c r="H497" s="65">
        <f t="shared" si="112"/>
        <v>0</v>
      </c>
      <c r="I497" s="73">
        <f t="shared" si="112"/>
        <v>1486881</v>
      </c>
      <c r="J497" s="69">
        <f t="shared" si="112"/>
        <v>1486881</v>
      </c>
      <c r="K497" s="54">
        <f t="shared" si="112"/>
        <v>0</v>
      </c>
      <c r="L497" s="55">
        <f t="shared" si="104"/>
        <v>0.9781847989626595</v>
      </c>
      <c r="M497" s="55">
        <f t="shared" si="105"/>
        <v>0.002882782749327675</v>
      </c>
      <c r="N497" s="16"/>
    </row>
    <row r="498" spans="1:14" s="19" customFormat="1" ht="12.75">
      <c r="A498" s="49">
        <v>493</v>
      </c>
      <c r="B498" s="57" t="s">
        <v>83</v>
      </c>
      <c r="C498" s="57" t="s">
        <v>83</v>
      </c>
      <c r="D498" s="58" t="s">
        <v>452</v>
      </c>
      <c r="E498" s="59">
        <v>1250000</v>
      </c>
      <c r="F498" s="59">
        <v>1300000</v>
      </c>
      <c r="G498" s="59">
        <v>1300000</v>
      </c>
      <c r="H498" s="66"/>
      <c r="I498" s="74">
        <v>1266840</v>
      </c>
      <c r="J498" s="70">
        <v>1266840</v>
      </c>
      <c r="K498" s="60"/>
      <c r="L498" s="61">
        <f t="shared" si="104"/>
        <v>0.9744923076923077</v>
      </c>
      <c r="M498" s="61">
        <f t="shared" si="105"/>
        <v>0.002456164614490515</v>
      </c>
      <c r="N498" s="16"/>
    </row>
    <row r="499" spans="1:14" s="19" customFormat="1" ht="51">
      <c r="A499" s="56">
        <v>494</v>
      </c>
      <c r="B499" s="57" t="s">
        <v>83</v>
      </c>
      <c r="C499" s="57" t="s">
        <v>83</v>
      </c>
      <c r="D499" s="58" t="s">
        <v>680</v>
      </c>
      <c r="E499" s="59">
        <v>188000</v>
      </c>
      <c r="F499" s="59">
        <v>220041</v>
      </c>
      <c r="G499" s="59">
        <v>220041</v>
      </c>
      <c r="H499" s="66"/>
      <c r="I499" s="74">
        <v>220041</v>
      </c>
      <c r="J499" s="70">
        <v>220041</v>
      </c>
      <c r="K499" s="60"/>
      <c r="L499" s="61">
        <f t="shared" si="104"/>
        <v>1</v>
      </c>
      <c r="M499" s="61">
        <f t="shared" si="105"/>
        <v>0.00042661813483715975</v>
      </c>
      <c r="N499" s="16"/>
    </row>
    <row r="500" spans="1:14" s="19" customFormat="1" ht="12.75">
      <c r="A500" s="49">
        <v>495</v>
      </c>
      <c r="B500" s="50" t="s">
        <v>83</v>
      </c>
      <c r="C500" s="51" t="s">
        <v>270</v>
      </c>
      <c r="D500" s="52" t="s">
        <v>430</v>
      </c>
      <c r="E500" s="53">
        <f aca="true" t="shared" si="113" ref="E500:K500">E501</f>
        <v>13300</v>
      </c>
      <c r="F500" s="53">
        <f t="shared" si="113"/>
        <v>13300</v>
      </c>
      <c r="G500" s="53">
        <f t="shared" si="113"/>
        <v>13300</v>
      </c>
      <c r="H500" s="65">
        <f t="shared" si="113"/>
        <v>0</v>
      </c>
      <c r="I500" s="73">
        <f t="shared" si="113"/>
        <v>12984</v>
      </c>
      <c r="J500" s="69">
        <f t="shared" si="113"/>
        <v>12984</v>
      </c>
      <c r="K500" s="54">
        <f t="shared" si="113"/>
        <v>0</v>
      </c>
      <c r="L500" s="55">
        <f t="shared" si="104"/>
        <v>0.9762406015037594</v>
      </c>
      <c r="M500" s="55">
        <f t="shared" si="105"/>
        <v>2.5173535217189894E-05</v>
      </c>
      <c r="N500" s="16"/>
    </row>
    <row r="501" spans="1:15" s="18" customFormat="1" ht="12.75">
      <c r="A501" s="56">
        <v>496</v>
      </c>
      <c r="B501" s="57" t="s">
        <v>83</v>
      </c>
      <c r="C501" s="57" t="s">
        <v>83</v>
      </c>
      <c r="D501" s="58" t="s">
        <v>452</v>
      </c>
      <c r="E501" s="59">
        <v>13300</v>
      </c>
      <c r="F501" s="59">
        <v>13300</v>
      </c>
      <c r="G501" s="59">
        <v>13300</v>
      </c>
      <c r="H501" s="66"/>
      <c r="I501" s="74">
        <v>12984</v>
      </c>
      <c r="J501" s="70">
        <v>12984</v>
      </c>
      <c r="K501" s="60"/>
      <c r="L501" s="61">
        <f t="shared" si="104"/>
        <v>0.9762406015037594</v>
      </c>
      <c r="M501" s="61">
        <f t="shared" si="105"/>
        <v>2.5173535217189894E-05</v>
      </c>
      <c r="N501" s="16"/>
      <c r="O501" s="19"/>
    </row>
    <row r="502" spans="1:14" s="19" customFormat="1" ht="12.75">
      <c r="A502" s="49">
        <v>497</v>
      </c>
      <c r="B502" s="50" t="s">
        <v>83</v>
      </c>
      <c r="C502" s="51" t="s">
        <v>271</v>
      </c>
      <c r="D502" s="52" t="s">
        <v>454</v>
      </c>
      <c r="E502" s="53">
        <f aca="true" t="shared" si="114" ref="E502:K502">SUM(E503:E517)-E508</f>
        <v>1860800</v>
      </c>
      <c r="F502" s="53">
        <f t="shared" si="114"/>
        <v>2265606</v>
      </c>
      <c r="G502" s="53">
        <f t="shared" si="114"/>
        <v>2067606</v>
      </c>
      <c r="H502" s="53">
        <f t="shared" si="114"/>
        <v>369650</v>
      </c>
      <c r="I502" s="73">
        <f t="shared" si="114"/>
        <v>2099994.9</v>
      </c>
      <c r="J502" s="69">
        <f t="shared" si="114"/>
        <v>1929773.7200000002</v>
      </c>
      <c r="K502" s="69">
        <f t="shared" si="114"/>
        <v>337879.4699999999</v>
      </c>
      <c r="L502" s="55">
        <f t="shared" si="104"/>
        <v>0.9269020738822196</v>
      </c>
      <c r="M502" s="55">
        <f t="shared" si="105"/>
        <v>0.004071495345892573</v>
      </c>
      <c r="N502" s="16"/>
    </row>
    <row r="503" spans="1:14" s="19" customFormat="1" ht="25.5">
      <c r="A503" s="56">
        <v>498</v>
      </c>
      <c r="B503" s="57" t="s">
        <v>83</v>
      </c>
      <c r="C503" s="57" t="s">
        <v>83</v>
      </c>
      <c r="D503" s="58" t="s">
        <v>601</v>
      </c>
      <c r="E503" s="59">
        <v>198000</v>
      </c>
      <c r="F503" s="59">
        <v>198000</v>
      </c>
      <c r="G503" s="59"/>
      <c r="H503" s="66"/>
      <c r="I503" s="74">
        <v>170221.18</v>
      </c>
      <c r="J503" s="70"/>
      <c r="K503" s="60"/>
      <c r="L503" s="61">
        <f t="shared" si="104"/>
        <v>0.8597029292929292</v>
      </c>
      <c r="M503" s="61">
        <f t="shared" si="105"/>
        <v>0.00033002686918065467</v>
      </c>
      <c r="N503" s="16"/>
    </row>
    <row r="504" spans="1:14" s="19" customFormat="1" ht="12.75">
      <c r="A504" s="49">
        <v>499</v>
      </c>
      <c r="B504" s="57" t="s">
        <v>83</v>
      </c>
      <c r="C504" s="57" t="s">
        <v>83</v>
      </c>
      <c r="D504" s="58" t="s">
        <v>417</v>
      </c>
      <c r="E504" s="59">
        <v>4200</v>
      </c>
      <c r="F504" s="59">
        <v>4200</v>
      </c>
      <c r="G504" s="59">
        <v>4200</v>
      </c>
      <c r="H504" s="66">
        <v>4200</v>
      </c>
      <c r="I504" s="74">
        <v>4143.3</v>
      </c>
      <c r="J504" s="70">
        <v>4143.3</v>
      </c>
      <c r="K504" s="60">
        <v>4143.3</v>
      </c>
      <c r="L504" s="61">
        <f t="shared" si="104"/>
        <v>0.9865</v>
      </c>
      <c r="M504" s="61">
        <f t="shared" si="105"/>
        <v>8.033079826354198E-06</v>
      </c>
      <c r="N504" s="16"/>
    </row>
    <row r="505" spans="1:14" s="19" customFormat="1" ht="25.5">
      <c r="A505" s="56">
        <v>500</v>
      </c>
      <c r="B505" s="57" t="s">
        <v>83</v>
      </c>
      <c r="C505" s="57" t="s">
        <v>83</v>
      </c>
      <c r="D505" s="58" t="s">
        <v>438</v>
      </c>
      <c r="E505" s="59">
        <v>18400</v>
      </c>
      <c r="F505" s="59">
        <v>21206</v>
      </c>
      <c r="G505" s="59">
        <v>21206</v>
      </c>
      <c r="H505" s="66"/>
      <c r="I505" s="74">
        <v>21206</v>
      </c>
      <c r="J505" s="70">
        <v>21206</v>
      </c>
      <c r="K505" s="60"/>
      <c r="L505" s="61">
        <f t="shared" si="104"/>
        <v>1</v>
      </c>
      <c r="M505" s="61">
        <f t="shared" si="105"/>
        <v>4.11144476136575E-05</v>
      </c>
      <c r="N505" s="16"/>
    </row>
    <row r="506" spans="1:14" s="19" customFormat="1" ht="25.5">
      <c r="A506" s="49">
        <v>501</v>
      </c>
      <c r="B506" s="57" t="s">
        <v>83</v>
      </c>
      <c r="C506" s="57" t="s">
        <v>83</v>
      </c>
      <c r="D506" s="58" t="s">
        <v>272</v>
      </c>
      <c r="E506" s="59">
        <v>5000</v>
      </c>
      <c r="F506" s="59">
        <v>5000</v>
      </c>
      <c r="G506" s="59">
        <v>5000</v>
      </c>
      <c r="H506" s="66"/>
      <c r="I506" s="74">
        <v>3579.7</v>
      </c>
      <c r="J506" s="70">
        <v>3579.7</v>
      </c>
      <c r="K506" s="60"/>
      <c r="L506" s="61">
        <f t="shared" si="104"/>
        <v>0.7159399999999999</v>
      </c>
      <c r="M506" s="61">
        <f t="shared" si="105"/>
        <v>6.940365374073835E-06</v>
      </c>
      <c r="N506" s="16"/>
    </row>
    <row r="507" spans="1:14" s="19" customFormat="1" ht="25.5">
      <c r="A507" s="56">
        <v>502</v>
      </c>
      <c r="B507" s="57" t="s">
        <v>83</v>
      </c>
      <c r="C507" s="57" t="s">
        <v>83</v>
      </c>
      <c r="D507" s="58" t="s">
        <v>585</v>
      </c>
      <c r="E507" s="59">
        <v>592000</v>
      </c>
      <c r="F507" s="59">
        <v>592000</v>
      </c>
      <c r="G507" s="59">
        <v>592000</v>
      </c>
      <c r="H507" s="66">
        <v>252850</v>
      </c>
      <c r="I507" s="74">
        <v>528822.99</v>
      </c>
      <c r="J507" s="70">
        <v>528822.99</v>
      </c>
      <c r="K507" s="60">
        <v>228198.28</v>
      </c>
      <c r="L507" s="61">
        <f t="shared" si="104"/>
        <v>0.8932820777027027</v>
      </c>
      <c r="M507" s="61">
        <f t="shared" si="105"/>
        <v>0.0010252883674079375</v>
      </c>
      <c r="N507" s="16"/>
    </row>
    <row r="508" spans="1:14" s="19" customFormat="1" ht="25.5">
      <c r="A508" s="49">
        <v>503</v>
      </c>
      <c r="B508" s="57"/>
      <c r="C508" s="57"/>
      <c r="D508" s="58" t="s">
        <v>583</v>
      </c>
      <c r="E508" s="87">
        <v>15000</v>
      </c>
      <c r="F508" s="87">
        <v>15000</v>
      </c>
      <c r="G508" s="87">
        <v>15000</v>
      </c>
      <c r="H508" s="91">
        <v>13200</v>
      </c>
      <c r="I508" s="88">
        <v>15000</v>
      </c>
      <c r="J508" s="89">
        <v>15000</v>
      </c>
      <c r="K508" s="90">
        <v>13200</v>
      </c>
      <c r="L508" s="61">
        <f t="shared" si="104"/>
        <v>1</v>
      </c>
      <c r="M508" s="61">
        <f t="shared" si="105"/>
        <v>2.90821802416704E-05</v>
      </c>
      <c r="N508" s="16"/>
    </row>
    <row r="509" spans="1:14" s="19" customFormat="1" ht="38.25">
      <c r="A509" s="56">
        <v>504</v>
      </c>
      <c r="B509" s="57" t="s">
        <v>83</v>
      </c>
      <c r="C509" s="57" t="s">
        <v>83</v>
      </c>
      <c r="D509" s="58" t="s">
        <v>602</v>
      </c>
      <c r="E509" s="59"/>
      <c r="F509" s="59">
        <v>100000</v>
      </c>
      <c r="G509" s="59">
        <v>100000</v>
      </c>
      <c r="H509" s="66"/>
      <c r="I509" s="74">
        <v>100000</v>
      </c>
      <c r="J509" s="70">
        <v>100000</v>
      </c>
      <c r="K509" s="60"/>
      <c r="L509" s="61">
        <f t="shared" si="104"/>
        <v>1</v>
      </c>
      <c r="M509" s="61">
        <f t="shared" si="105"/>
        <v>0.00019388120161113598</v>
      </c>
      <c r="N509" s="16"/>
    </row>
    <row r="510" spans="1:14" s="19" customFormat="1" ht="38.25">
      <c r="A510" s="49">
        <v>505</v>
      </c>
      <c r="B510" s="57" t="s">
        <v>83</v>
      </c>
      <c r="C510" s="57" t="s">
        <v>83</v>
      </c>
      <c r="D510" s="58" t="s">
        <v>603</v>
      </c>
      <c r="E510" s="59"/>
      <c r="F510" s="59">
        <v>100000</v>
      </c>
      <c r="G510" s="59">
        <v>100000</v>
      </c>
      <c r="H510" s="66"/>
      <c r="I510" s="74">
        <v>100000</v>
      </c>
      <c r="J510" s="70">
        <v>100000</v>
      </c>
      <c r="K510" s="60"/>
      <c r="L510" s="61">
        <f t="shared" si="104"/>
        <v>1</v>
      </c>
      <c r="M510" s="61">
        <f t="shared" si="105"/>
        <v>0.00019388120161113598</v>
      </c>
      <c r="N510" s="16"/>
    </row>
    <row r="511" spans="1:14" s="19" customFormat="1" ht="12.75">
      <c r="A511" s="56">
        <v>506</v>
      </c>
      <c r="B511" s="57" t="s">
        <v>83</v>
      </c>
      <c r="C511" s="57" t="s">
        <v>83</v>
      </c>
      <c r="D511" s="58" t="s">
        <v>698</v>
      </c>
      <c r="E511" s="59">
        <v>70000</v>
      </c>
      <c r="F511" s="59">
        <v>70000</v>
      </c>
      <c r="G511" s="59">
        <v>70000</v>
      </c>
      <c r="H511" s="66"/>
      <c r="I511" s="74">
        <v>64873.73</v>
      </c>
      <c r="J511" s="70">
        <v>64873.73</v>
      </c>
      <c r="K511" s="60"/>
      <c r="L511" s="61">
        <f t="shared" si="104"/>
        <v>0.9267675714285715</v>
      </c>
      <c r="M511" s="61">
        <f t="shared" si="105"/>
        <v>0.000125777967253964</v>
      </c>
      <c r="N511" s="16"/>
    </row>
    <row r="512" spans="1:15" s="18" customFormat="1" ht="12.75">
      <c r="A512" s="49">
        <v>507</v>
      </c>
      <c r="B512" s="57" t="s">
        <v>83</v>
      </c>
      <c r="C512" s="57" t="s">
        <v>83</v>
      </c>
      <c r="D512" s="58" t="s">
        <v>273</v>
      </c>
      <c r="E512" s="59">
        <v>51200</v>
      </c>
      <c r="F512" s="59">
        <v>51200</v>
      </c>
      <c r="G512" s="59">
        <v>51200</v>
      </c>
      <c r="H512" s="66">
        <v>47200</v>
      </c>
      <c r="I512" s="74">
        <v>46731.48</v>
      </c>
      <c r="J512" s="70">
        <v>46731.48</v>
      </c>
      <c r="K512" s="60">
        <v>42850.89</v>
      </c>
      <c r="L512" s="61">
        <f t="shared" si="104"/>
        <v>0.9127242187500001</v>
      </c>
      <c r="M512" s="61">
        <f t="shared" si="105"/>
        <v>9.06035549546677E-05</v>
      </c>
      <c r="N512" s="16"/>
      <c r="O512" s="19"/>
    </row>
    <row r="513" spans="1:14" s="19" customFormat="1" ht="38.25">
      <c r="A513" s="56">
        <v>508</v>
      </c>
      <c r="B513" s="57" t="s">
        <v>83</v>
      </c>
      <c r="C513" s="57" t="s">
        <v>83</v>
      </c>
      <c r="D513" s="58" t="s">
        <v>604</v>
      </c>
      <c r="E513" s="59">
        <v>863000</v>
      </c>
      <c r="F513" s="59">
        <v>863000</v>
      </c>
      <c r="G513" s="59">
        <v>863000</v>
      </c>
      <c r="H513" s="66"/>
      <c r="I513" s="74">
        <v>802594.09</v>
      </c>
      <c r="J513" s="70">
        <v>802594.09</v>
      </c>
      <c r="K513" s="60"/>
      <c r="L513" s="61">
        <f t="shared" si="104"/>
        <v>0.9300047392815759</v>
      </c>
      <c r="M513" s="61">
        <f t="shared" si="105"/>
        <v>0.0015560790657519622</v>
      </c>
      <c r="N513" s="16"/>
    </row>
    <row r="514" spans="1:15" s="18" customFormat="1" ht="63.75">
      <c r="A514" s="49">
        <v>509</v>
      </c>
      <c r="B514" s="57" t="s">
        <v>83</v>
      </c>
      <c r="C514" s="57" t="s">
        <v>83</v>
      </c>
      <c r="D514" s="58" t="s">
        <v>605</v>
      </c>
      <c r="E514" s="59"/>
      <c r="F514" s="59">
        <v>1000</v>
      </c>
      <c r="G514" s="59">
        <v>1000</v>
      </c>
      <c r="H514" s="66"/>
      <c r="I514" s="74">
        <v>1000</v>
      </c>
      <c r="J514" s="70">
        <v>1000</v>
      </c>
      <c r="K514" s="60"/>
      <c r="L514" s="61">
        <f t="shared" si="104"/>
        <v>1</v>
      </c>
      <c r="M514" s="61">
        <f t="shared" si="105"/>
        <v>1.9388120161113598E-06</v>
      </c>
      <c r="N514" s="16"/>
      <c r="O514" s="19"/>
    </row>
    <row r="515" spans="1:14" s="19" customFormat="1" ht="63.75">
      <c r="A515" s="56">
        <v>510</v>
      </c>
      <c r="B515" s="57" t="s">
        <v>83</v>
      </c>
      <c r="C515" s="57" t="s">
        <v>83</v>
      </c>
      <c r="D515" s="58" t="s">
        <v>606</v>
      </c>
      <c r="E515" s="59"/>
      <c r="F515" s="59">
        <v>30000</v>
      </c>
      <c r="G515" s="59">
        <v>30000</v>
      </c>
      <c r="H515" s="66">
        <v>8000</v>
      </c>
      <c r="I515" s="74">
        <v>29990.37</v>
      </c>
      <c r="J515" s="70">
        <v>29990.37</v>
      </c>
      <c r="K515" s="60">
        <v>7990.72</v>
      </c>
      <c r="L515" s="61">
        <f t="shared" si="104"/>
        <v>0.999679</v>
      </c>
      <c r="M515" s="61">
        <f t="shared" si="105"/>
        <v>5.814568972362564E-05</v>
      </c>
      <c r="N515" s="16"/>
    </row>
    <row r="516" spans="1:14" s="19" customFormat="1" ht="51">
      <c r="A516" s="49">
        <v>511</v>
      </c>
      <c r="B516" s="57" t="s">
        <v>83</v>
      </c>
      <c r="C516" s="57" t="s">
        <v>83</v>
      </c>
      <c r="D516" s="58" t="s">
        <v>699</v>
      </c>
      <c r="E516" s="59"/>
      <c r="F516" s="59">
        <v>171000</v>
      </c>
      <c r="G516" s="59">
        <v>171000</v>
      </c>
      <c r="H516" s="66">
        <v>12000</v>
      </c>
      <c r="I516" s="74">
        <v>170996.57</v>
      </c>
      <c r="J516" s="70">
        <v>170996.57</v>
      </c>
      <c r="K516" s="60">
        <v>11996.97</v>
      </c>
      <c r="L516" s="61">
        <f t="shared" si="104"/>
        <v>0.9999799415204679</v>
      </c>
      <c r="M516" s="61">
        <f t="shared" si="105"/>
        <v>0.00033153020462982726</v>
      </c>
      <c r="N516" s="16"/>
    </row>
    <row r="517" spans="1:14" s="19" customFormat="1" ht="63.75">
      <c r="A517" s="56">
        <v>512</v>
      </c>
      <c r="B517" s="57" t="s">
        <v>83</v>
      </c>
      <c r="C517" s="57" t="s">
        <v>83</v>
      </c>
      <c r="D517" s="58" t="s">
        <v>607</v>
      </c>
      <c r="E517" s="59">
        <v>59000</v>
      </c>
      <c r="F517" s="59">
        <v>59000</v>
      </c>
      <c r="G517" s="59">
        <v>59000</v>
      </c>
      <c r="H517" s="66">
        <v>45400</v>
      </c>
      <c r="I517" s="74">
        <v>55835.49</v>
      </c>
      <c r="J517" s="70">
        <v>55835.49</v>
      </c>
      <c r="K517" s="60">
        <v>42699.31</v>
      </c>
      <c r="L517" s="61">
        <f t="shared" si="104"/>
        <v>0.9463642372881356</v>
      </c>
      <c r="M517" s="61">
        <f t="shared" si="105"/>
        <v>0.00010825451893746567</v>
      </c>
      <c r="N517" s="16"/>
    </row>
    <row r="518" spans="1:14" s="19" customFormat="1" ht="25.5">
      <c r="A518" s="37">
        <v>513</v>
      </c>
      <c r="B518" s="43" t="s">
        <v>274</v>
      </c>
      <c r="C518" s="44" t="s">
        <v>83</v>
      </c>
      <c r="D518" s="45" t="s">
        <v>275</v>
      </c>
      <c r="E518" s="46">
        <f aca="true" t="shared" si="115" ref="E518:K518">E519+E525+E527+E530+E533+E535+E542</f>
        <v>8045287</v>
      </c>
      <c r="F518" s="46">
        <f t="shared" si="115"/>
        <v>8893344</v>
      </c>
      <c r="G518" s="46">
        <f t="shared" si="115"/>
        <v>8889844</v>
      </c>
      <c r="H518" s="64">
        <f t="shared" si="115"/>
        <v>6699460</v>
      </c>
      <c r="I518" s="72">
        <f t="shared" si="115"/>
        <v>8488576.66</v>
      </c>
      <c r="J518" s="68">
        <f t="shared" si="115"/>
        <v>8486276.65</v>
      </c>
      <c r="K518" s="47">
        <f t="shared" si="115"/>
        <v>6603487.25</v>
      </c>
      <c r="L518" s="48">
        <f t="shared" si="104"/>
        <v>0.9544864856234055</v>
      </c>
      <c r="M518" s="48">
        <f t="shared" si="105"/>
        <v>0.016457754428090433</v>
      </c>
      <c r="N518" s="16"/>
    </row>
    <row r="519" spans="1:14" s="19" customFormat="1" ht="12.75">
      <c r="A519" s="56">
        <v>514</v>
      </c>
      <c r="B519" s="50" t="s">
        <v>83</v>
      </c>
      <c r="C519" s="51" t="s">
        <v>276</v>
      </c>
      <c r="D519" s="52" t="s">
        <v>8</v>
      </c>
      <c r="E519" s="53">
        <f aca="true" t="shared" si="116" ref="E519:K519">SUM(E520:E524)</f>
        <v>3920800</v>
      </c>
      <c r="F519" s="53">
        <f t="shared" si="116"/>
        <v>3989300</v>
      </c>
      <c r="G519" s="53">
        <f t="shared" si="116"/>
        <v>3989300</v>
      </c>
      <c r="H519" s="65">
        <f t="shared" si="116"/>
        <v>3265300</v>
      </c>
      <c r="I519" s="73">
        <f t="shared" si="116"/>
        <v>3861360.23</v>
      </c>
      <c r="J519" s="69">
        <f t="shared" si="116"/>
        <v>3861360.23</v>
      </c>
      <c r="K519" s="54">
        <f t="shared" si="116"/>
        <v>3206944.88</v>
      </c>
      <c r="L519" s="55">
        <f t="shared" si="104"/>
        <v>0.9679292682926829</v>
      </c>
      <c r="M519" s="55">
        <f t="shared" si="105"/>
        <v>0.007486451612458524</v>
      </c>
      <c r="N519" s="16"/>
    </row>
    <row r="520" spans="1:14" s="19" customFormat="1" ht="12.75">
      <c r="A520" s="49">
        <v>515</v>
      </c>
      <c r="B520" s="57" t="s">
        <v>83</v>
      </c>
      <c r="C520" s="57" t="s">
        <v>83</v>
      </c>
      <c r="D520" s="58" t="s">
        <v>608</v>
      </c>
      <c r="E520" s="59"/>
      <c r="F520" s="59">
        <v>60000</v>
      </c>
      <c r="G520" s="59">
        <v>60000</v>
      </c>
      <c r="H520" s="66"/>
      <c r="I520" s="74">
        <v>59536</v>
      </c>
      <c r="J520" s="70">
        <v>59536</v>
      </c>
      <c r="K520" s="60"/>
      <c r="L520" s="61">
        <f t="shared" si="104"/>
        <v>0.9922666666666666</v>
      </c>
      <c r="M520" s="61">
        <f t="shared" si="105"/>
        <v>0.00011542911219120592</v>
      </c>
      <c r="N520" s="16"/>
    </row>
    <row r="521" spans="1:14" s="19" customFormat="1" ht="12.75">
      <c r="A521" s="56">
        <v>516</v>
      </c>
      <c r="B521" s="57" t="s">
        <v>83</v>
      </c>
      <c r="C521" s="57" t="s">
        <v>83</v>
      </c>
      <c r="D521" s="58" t="s">
        <v>277</v>
      </c>
      <c r="E521" s="59">
        <v>1010000</v>
      </c>
      <c r="F521" s="59">
        <v>1037900</v>
      </c>
      <c r="G521" s="59">
        <v>1037900</v>
      </c>
      <c r="H521" s="66">
        <v>832000</v>
      </c>
      <c r="I521" s="74">
        <v>1010800</v>
      </c>
      <c r="J521" s="70">
        <v>1010800</v>
      </c>
      <c r="K521" s="60">
        <v>819870.85</v>
      </c>
      <c r="L521" s="61">
        <f t="shared" si="104"/>
        <v>0.9738895847384141</v>
      </c>
      <c r="M521" s="61">
        <f t="shared" si="105"/>
        <v>0.0019597511858853627</v>
      </c>
      <c r="N521" s="16"/>
    </row>
    <row r="522" spans="1:14" s="19" customFormat="1" ht="12.75">
      <c r="A522" s="49">
        <v>517</v>
      </c>
      <c r="B522" s="57" t="s">
        <v>83</v>
      </c>
      <c r="C522" s="57" t="s">
        <v>83</v>
      </c>
      <c r="D522" s="58" t="s">
        <v>278</v>
      </c>
      <c r="E522" s="59">
        <v>656400</v>
      </c>
      <c r="F522" s="59">
        <v>648300</v>
      </c>
      <c r="G522" s="59">
        <v>648300</v>
      </c>
      <c r="H522" s="66">
        <v>551300</v>
      </c>
      <c r="I522" s="74">
        <v>617912.79</v>
      </c>
      <c r="J522" s="70">
        <v>617912.79</v>
      </c>
      <c r="K522" s="60">
        <v>538988.93</v>
      </c>
      <c r="L522" s="61">
        <f t="shared" si="104"/>
        <v>0.953127857473392</v>
      </c>
      <c r="M522" s="61">
        <f t="shared" si="105"/>
        <v>0.0011980167421608953</v>
      </c>
      <c r="N522" s="16"/>
    </row>
    <row r="523" spans="1:14" s="19" customFormat="1" ht="12.75">
      <c r="A523" s="56">
        <v>518</v>
      </c>
      <c r="B523" s="57" t="s">
        <v>83</v>
      </c>
      <c r="C523" s="57" t="s">
        <v>83</v>
      </c>
      <c r="D523" s="58" t="s">
        <v>279</v>
      </c>
      <c r="E523" s="59">
        <v>1344400</v>
      </c>
      <c r="F523" s="59">
        <v>1333100</v>
      </c>
      <c r="G523" s="59">
        <v>1333100</v>
      </c>
      <c r="H523" s="66">
        <v>1141600</v>
      </c>
      <c r="I523" s="74">
        <v>1312733.79</v>
      </c>
      <c r="J523" s="70">
        <v>1312733.79</v>
      </c>
      <c r="K523" s="60">
        <v>1133473.66</v>
      </c>
      <c r="L523" s="61">
        <f t="shared" si="104"/>
        <v>0.9847226689670693</v>
      </c>
      <c r="M523" s="61">
        <f t="shared" si="105"/>
        <v>0.0025451440460074067</v>
      </c>
      <c r="N523" s="16"/>
    </row>
    <row r="524" spans="1:14" s="19" customFormat="1" ht="12.75">
      <c r="A524" s="49">
        <v>519</v>
      </c>
      <c r="B524" s="57" t="s">
        <v>83</v>
      </c>
      <c r="C524" s="57" t="s">
        <v>83</v>
      </c>
      <c r="D524" s="58" t="s">
        <v>280</v>
      </c>
      <c r="E524" s="59">
        <v>910000</v>
      </c>
      <c r="F524" s="59">
        <v>910000</v>
      </c>
      <c r="G524" s="59">
        <v>910000</v>
      </c>
      <c r="H524" s="66">
        <v>740400</v>
      </c>
      <c r="I524" s="74">
        <v>860377.65</v>
      </c>
      <c r="J524" s="70">
        <v>860377.65</v>
      </c>
      <c r="K524" s="60">
        <v>714611.44</v>
      </c>
      <c r="L524" s="61">
        <f t="shared" si="104"/>
        <v>0.9454699450549451</v>
      </c>
      <c r="M524" s="61">
        <f t="shared" si="105"/>
        <v>0.001668110526213654</v>
      </c>
      <c r="N524" s="16"/>
    </row>
    <row r="525" spans="1:14" s="19" customFormat="1" ht="25.5">
      <c r="A525" s="56">
        <v>520</v>
      </c>
      <c r="B525" s="50" t="s">
        <v>83</v>
      </c>
      <c r="C525" s="51" t="s">
        <v>609</v>
      </c>
      <c r="D525" s="52" t="s">
        <v>610</v>
      </c>
      <c r="E525" s="53">
        <f aca="true" t="shared" si="117" ref="E525:K525">E526</f>
        <v>49200</v>
      </c>
      <c r="F525" s="53">
        <f t="shared" si="117"/>
        <v>62352</v>
      </c>
      <c r="G525" s="53">
        <f t="shared" si="117"/>
        <v>62352</v>
      </c>
      <c r="H525" s="65">
        <f t="shared" si="117"/>
        <v>0</v>
      </c>
      <c r="I525" s="73">
        <f t="shared" si="117"/>
        <v>49320</v>
      </c>
      <c r="J525" s="69">
        <f t="shared" si="117"/>
        <v>49320</v>
      </c>
      <c r="K525" s="54">
        <f t="shared" si="117"/>
        <v>0</v>
      </c>
      <c r="L525" s="55">
        <f t="shared" si="104"/>
        <v>0.7909930715935335</v>
      </c>
      <c r="M525" s="55">
        <f t="shared" si="105"/>
        <v>9.562220863461227E-05</v>
      </c>
      <c r="N525" s="16"/>
    </row>
    <row r="526" spans="1:14" s="19" customFormat="1" ht="25.5">
      <c r="A526" s="49">
        <v>521</v>
      </c>
      <c r="B526" s="57" t="s">
        <v>83</v>
      </c>
      <c r="C526" s="57" t="s">
        <v>83</v>
      </c>
      <c r="D526" s="58" t="s">
        <v>697</v>
      </c>
      <c r="E526" s="59">
        <v>49200</v>
      </c>
      <c r="F526" s="59">
        <v>62352</v>
      </c>
      <c r="G526" s="59">
        <v>62352</v>
      </c>
      <c r="H526" s="66"/>
      <c r="I526" s="74">
        <v>49320</v>
      </c>
      <c r="J526" s="70">
        <v>49320</v>
      </c>
      <c r="K526" s="60"/>
      <c r="L526" s="61">
        <f t="shared" si="104"/>
        <v>0.7909930715935335</v>
      </c>
      <c r="M526" s="61">
        <f t="shared" si="105"/>
        <v>9.562220863461227E-05</v>
      </c>
      <c r="N526" s="16"/>
    </row>
    <row r="527" spans="1:14" s="19" customFormat="1" ht="25.5">
      <c r="A527" s="56">
        <v>522</v>
      </c>
      <c r="B527" s="50" t="s">
        <v>83</v>
      </c>
      <c r="C527" s="51" t="s">
        <v>281</v>
      </c>
      <c r="D527" s="52" t="s">
        <v>9</v>
      </c>
      <c r="E527" s="53">
        <f aca="true" t="shared" si="118" ref="E527:K527">E528+E529</f>
        <v>177000</v>
      </c>
      <c r="F527" s="53">
        <f t="shared" si="118"/>
        <v>236600</v>
      </c>
      <c r="G527" s="53">
        <f t="shared" si="118"/>
        <v>236600</v>
      </c>
      <c r="H527" s="65">
        <f t="shared" si="118"/>
        <v>182483</v>
      </c>
      <c r="I527" s="73">
        <f t="shared" si="118"/>
        <v>203837.47</v>
      </c>
      <c r="J527" s="69">
        <f t="shared" si="118"/>
        <v>203837.47</v>
      </c>
      <c r="K527" s="54">
        <f t="shared" si="118"/>
        <v>165313.08000000002</v>
      </c>
      <c r="L527" s="55">
        <f t="shared" si="104"/>
        <v>0.8615277683854607</v>
      </c>
      <c r="M527" s="55">
        <f t="shared" si="105"/>
        <v>0.0003952025361697388</v>
      </c>
      <c r="N527" s="16"/>
    </row>
    <row r="528" spans="1:14" s="19" customFormat="1" ht="12.75">
      <c r="A528" s="49">
        <v>523</v>
      </c>
      <c r="B528" s="57" t="s">
        <v>83</v>
      </c>
      <c r="C528" s="57" t="s">
        <v>83</v>
      </c>
      <c r="D528" s="58" t="s">
        <v>452</v>
      </c>
      <c r="E528" s="59">
        <v>72000</v>
      </c>
      <c r="F528" s="59">
        <v>111100</v>
      </c>
      <c r="G528" s="59">
        <v>111100</v>
      </c>
      <c r="H528" s="66">
        <v>71069</v>
      </c>
      <c r="I528" s="74">
        <v>78338.08</v>
      </c>
      <c r="J528" s="70">
        <v>78338.08</v>
      </c>
      <c r="K528" s="60">
        <v>53899.08</v>
      </c>
      <c r="L528" s="61">
        <f t="shared" si="104"/>
        <v>0.7051132313231323</v>
      </c>
      <c r="M528" s="61">
        <f t="shared" si="105"/>
        <v>0.000151882810823093</v>
      </c>
      <c r="N528" s="16"/>
    </row>
    <row r="529" spans="1:14" s="19" customFormat="1" ht="38.25">
      <c r="A529" s="56">
        <v>524</v>
      </c>
      <c r="B529" s="57" t="s">
        <v>83</v>
      </c>
      <c r="C529" s="57" t="s">
        <v>83</v>
      </c>
      <c r="D529" s="58" t="s">
        <v>706</v>
      </c>
      <c r="E529" s="59">
        <v>105000</v>
      </c>
      <c r="F529" s="59">
        <v>125500</v>
      </c>
      <c r="G529" s="59">
        <v>125500</v>
      </c>
      <c r="H529" s="66">
        <v>111414</v>
      </c>
      <c r="I529" s="74">
        <v>125499.39</v>
      </c>
      <c r="J529" s="70">
        <v>125499.39</v>
      </c>
      <c r="K529" s="60">
        <v>111414</v>
      </c>
      <c r="L529" s="61">
        <f t="shared" si="104"/>
        <v>0.9999951394422311</v>
      </c>
      <c r="M529" s="61">
        <f t="shared" si="105"/>
        <v>0.00024331972534664582</v>
      </c>
      <c r="N529" s="16"/>
    </row>
    <row r="530" spans="1:14" s="19" customFormat="1" ht="12.75">
      <c r="A530" s="49">
        <v>525</v>
      </c>
      <c r="B530" s="50" t="s">
        <v>83</v>
      </c>
      <c r="C530" s="51" t="s">
        <v>282</v>
      </c>
      <c r="D530" s="52" t="s">
        <v>10</v>
      </c>
      <c r="E530" s="53">
        <f aca="true" t="shared" si="119" ref="E530:K530">E531</f>
        <v>107300</v>
      </c>
      <c r="F530" s="53">
        <f t="shared" si="119"/>
        <v>107300</v>
      </c>
      <c r="G530" s="53">
        <f t="shared" si="119"/>
        <v>107300</v>
      </c>
      <c r="H530" s="65">
        <f t="shared" si="119"/>
        <v>98100</v>
      </c>
      <c r="I530" s="73">
        <f t="shared" si="119"/>
        <v>102567.28</v>
      </c>
      <c r="J530" s="69">
        <f t="shared" si="119"/>
        <v>102567.28</v>
      </c>
      <c r="K530" s="54">
        <f t="shared" si="119"/>
        <v>95422.03</v>
      </c>
      <c r="L530" s="55">
        <f t="shared" si="104"/>
        <v>0.9558926374650513</v>
      </c>
      <c r="M530" s="55">
        <f t="shared" si="105"/>
        <v>0.00019885867492385836</v>
      </c>
      <c r="N530" s="16"/>
    </row>
    <row r="531" spans="1:14" s="19" customFormat="1" ht="25.5">
      <c r="A531" s="56">
        <v>526</v>
      </c>
      <c r="B531" s="57" t="s">
        <v>83</v>
      </c>
      <c r="C531" s="57" t="s">
        <v>83</v>
      </c>
      <c r="D531" s="58" t="s">
        <v>586</v>
      </c>
      <c r="E531" s="59">
        <v>107300</v>
      </c>
      <c r="F531" s="59">
        <v>107300</v>
      </c>
      <c r="G531" s="59">
        <v>107300</v>
      </c>
      <c r="H531" s="66">
        <v>98100</v>
      </c>
      <c r="I531" s="74">
        <v>102567.28</v>
      </c>
      <c r="J531" s="70">
        <v>102567.28</v>
      </c>
      <c r="K531" s="60">
        <v>95422.03</v>
      </c>
      <c r="L531" s="61">
        <f t="shared" si="104"/>
        <v>0.9558926374650513</v>
      </c>
      <c r="M531" s="61">
        <f t="shared" si="105"/>
        <v>0.00019885867492385836</v>
      </c>
      <c r="N531" s="16"/>
    </row>
    <row r="532" spans="1:14" s="19" customFormat="1" ht="25.5">
      <c r="A532" s="49">
        <v>527</v>
      </c>
      <c r="B532" s="57"/>
      <c r="C532" s="57"/>
      <c r="D532" s="58" t="s">
        <v>583</v>
      </c>
      <c r="E532" s="87">
        <v>15000</v>
      </c>
      <c r="F532" s="87">
        <v>15000</v>
      </c>
      <c r="G532" s="87">
        <v>15000</v>
      </c>
      <c r="H532" s="91">
        <v>15000</v>
      </c>
      <c r="I532" s="88">
        <v>15000</v>
      </c>
      <c r="J532" s="89">
        <v>15000</v>
      </c>
      <c r="K532" s="90">
        <v>15000</v>
      </c>
      <c r="L532" s="61">
        <f t="shared" si="104"/>
        <v>1</v>
      </c>
      <c r="M532" s="61">
        <f t="shared" si="105"/>
        <v>2.90821802416704E-05</v>
      </c>
      <c r="N532" s="16"/>
    </row>
    <row r="533" spans="1:14" s="19" customFormat="1" ht="25.5">
      <c r="A533" s="56">
        <v>528</v>
      </c>
      <c r="B533" s="50" t="s">
        <v>83</v>
      </c>
      <c r="C533" s="51" t="s">
        <v>283</v>
      </c>
      <c r="D533" s="52" t="s">
        <v>11</v>
      </c>
      <c r="E533" s="53">
        <f aca="true" t="shared" si="120" ref="E533:K533">E534</f>
        <v>0</v>
      </c>
      <c r="F533" s="53">
        <f t="shared" si="120"/>
        <v>31005</v>
      </c>
      <c r="G533" s="53">
        <f t="shared" si="120"/>
        <v>31005</v>
      </c>
      <c r="H533" s="65">
        <f t="shared" si="120"/>
        <v>6801</v>
      </c>
      <c r="I533" s="73">
        <f t="shared" si="120"/>
        <v>30868.4</v>
      </c>
      <c r="J533" s="69">
        <f t="shared" si="120"/>
        <v>30868.4</v>
      </c>
      <c r="K533" s="54">
        <f t="shared" si="120"/>
        <v>6741.96</v>
      </c>
      <c r="L533" s="55">
        <f t="shared" si="104"/>
        <v>0.9955942589904855</v>
      </c>
      <c r="M533" s="55">
        <f t="shared" si="105"/>
        <v>5.9848024838131904E-05</v>
      </c>
      <c r="N533" s="16"/>
    </row>
    <row r="534" spans="1:14" s="19" customFormat="1" ht="12.75">
      <c r="A534" s="49">
        <v>529</v>
      </c>
      <c r="B534" s="57" t="s">
        <v>83</v>
      </c>
      <c r="C534" s="57" t="s">
        <v>83</v>
      </c>
      <c r="D534" s="58" t="s">
        <v>12</v>
      </c>
      <c r="E534" s="59"/>
      <c r="F534" s="59">
        <v>31005</v>
      </c>
      <c r="G534" s="59">
        <v>31005</v>
      </c>
      <c r="H534" s="66">
        <v>6801</v>
      </c>
      <c r="I534" s="74">
        <v>30868.4</v>
      </c>
      <c r="J534" s="70">
        <v>30868.4</v>
      </c>
      <c r="K534" s="60">
        <v>6741.96</v>
      </c>
      <c r="L534" s="61">
        <f t="shared" si="104"/>
        <v>0.9955942589904855</v>
      </c>
      <c r="M534" s="61">
        <f t="shared" si="105"/>
        <v>5.9848024838131904E-05</v>
      </c>
      <c r="N534" s="16"/>
    </row>
    <row r="535" spans="1:14" s="19" customFormat="1" ht="12.75">
      <c r="A535" s="56">
        <v>530</v>
      </c>
      <c r="B535" s="50" t="s">
        <v>83</v>
      </c>
      <c r="C535" s="51" t="s">
        <v>284</v>
      </c>
      <c r="D535" s="52" t="s">
        <v>13</v>
      </c>
      <c r="E535" s="53">
        <f aca="true" t="shared" si="121" ref="E535:K535">SUM(E536:E541)</f>
        <v>3397887</v>
      </c>
      <c r="F535" s="53">
        <f t="shared" si="121"/>
        <v>4073687</v>
      </c>
      <c r="G535" s="53">
        <f t="shared" si="121"/>
        <v>4070187</v>
      </c>
      <c r="H535" s="65">
        <f t="shared" si="121"/>
        <v>3146776</v>
      </c>
      <c r="I535" s="73">
        <f t="shared" si="121"/>
        <v>3992235.09</v>
      </c>
      <c r="J535" s="69">
        <f t="shared" si="121"/>
        <v>3989935.08</v>
      </c>
      <c r="K535" s="54">
        <f t="shared" si="121"/>
        <v>3129065.3</v>
      </c>
      <c r="L535" s="55">
        <f t="shared" si="104"/>
        <v>0.9800053587818602</v>
      </c>
      <c r="M535" s="55">
        <f t="shared" si="105"/>
        <v>0.007740193363633416</v>
      </c>
      <c r="N535" s="16"/>
    </row>
    <row r="536" spans="1:14" s="19" customFormat="1" ht="12.75">
      <c r="A536" s="49">
        <v>531</v>
      </c>
      <c r="B536" s="57" t="s">
        <v>83</v>
      </c>
      <c r="C536" s="57" t="s">
        <v>83</v>
      </c>
      <c r="D536" s="58" t="s">
        <v>285</v>
      </c>
      <c r="E536" s="59">
        <v>3210000</v>
      </c>
      <c r="F536" s="59">
        <v>3225000</v>
      </c>
      <c r="G536" s="59">
        <v>3225000</v>
      </c>
      <c r="H536" s="66">
        <v>2870000</v>
      </c>
      <c r="I536" s="74">
        <v>3197962.74</v>
      </c>
      <c r="J536" s="70">
        <v>3197962.74</v>
      </c>
      <c r="K536" s="60">
        <v>2855670.61</v>
      </c>
      <c r="L536" s="61">
        <f t="shared" si="104"/>
        <v>0.9916163534883722</v>
      </c>
      <c r="M536" s="61">
        <f t="shared" si="105"/>
        <v>0.006200248587388409</v>
      </c>
      <c r="N536" s="16"/>
    </row>
    <row r="537" spans="1:14" s="19" customFormat="1" ht="12.75">
      <c r="A537" s="56">
        <v>532</v>
      </c>
      <c r="B537" s="57" t="s">
        <v>83</v>
      </c>
      <c r="C537" s="57" t="s">
        <v>83</v>
      </c>
      <c r="D537" s="58" t="s">
        <v>611</v>
      </c>
      <c r="E537" s="59"/>
      <c r="F537" s="59">
        <v>364800</v>
      </c>
      <c r="G537" s="59">
        <v>364800</v>
      </c>
      <c r="H537" s="66">
        <v>42550</v>
      </c>
      <c r="I537" s="74">
        <v>325209.9</v>
      </c>
      <c r="J537" s="70">
        <v>325209.9</v>
      </c>
      <c r="K537" s="60">
        <v>39200.72</v>
      </c>
      <c r="L537" s="61">
        <f t="shared" si="104"/>
        <v>0.8914745065789474</v>
      </c>
      <c r="M537" s="61">
        <f t="shared" si="105"/>
        <v>0.0006305208618783738</v>
      </c>
      <c r="N537" s="16"/>
    </row>
    <row r="538" spans="1:14" s="19" customFormat="1" ht="25.5">
      <c r="A538" s="49">
        <v>533</v>
      </c>
      <c r="B538" s="57" t="s">
        <v>83</v>
      </c>
      <c r="C538" s="57" t="s">
        <v>83</v>
      </c>
      <c r="D538" s="58" t="s">
        <v>470</v>
      </c>
      <c r="E538" s="59"/>
      <c r="F538" s="59">
        <v>21720</v>
      </c>
      <c r="G538" s="59">
        <v>21720</v>
      </c>
      <c r="H538" s="66">
        <v>18400</v>
      </c>
      <c r="I538" s="74">
        <v>19910.52</v>
      </c>
      <c r="J538" s="70">
        <v>19910.52</v>
      </c>
      <c r="K538" s="60">
        <v>18398.92</v>
      </c>
      <c r="L538" s="61">
        <f t="shared" si="104"/>
        <v>0.9166906077348066</v>
      </c>
      <c r="M538" s="61">
        <f t="shared" si="105"/>
        <v>3.860275542302555E-05</v>
      </c>
      <c r="N538" s="16"/>
    </row>
    <row r="539" spans="1:14" s="19" customFormat="1" ht="12.75">
      <c r="A539" s="56">
        <v>534</v>
      </c>
      <c r="B539" s="57" t="s">
        <v>83</v>
      </c>
      <c r="C539" s="57" t="s">
        <v>83</v>
      </c>
      <c r="D539" s="58" t="s">
        <v>286</v>
      </c>
      <c r="E539" s="59"/>
      <c r="F539" s="59">
        <v>270780</v>
      </c>
      <c r="G539" s="59">
        <v>270780</v>
      </c>
      <c r="H539" s="66">
        <v>48480</v>
      </c>
      <c r="I539" s="74">
        <v>258994.11</v>
      </c>
      <c r="J539" s="70">
        <v>258994.11</v>
      </c>
      <c r="K539" s="60">
        <v>48477.48</v>
      </c>
      <c r="L539" s="61">
        <f aca="true" t="shared" si="122" ref="L539:L603">I539/F539</f>
        <v>0.9564742964768446</v>
      </c>
      <c r="M539" s="61">
        <f aca="true" t="shared" si="123" ref="M539:M603">I539/$I$6</f>
        <v>0.0005021408925700673</v>
      </c>
      <c r="N539" s="16"/>
    </row>
    <row r="540" spans="1:14" s="19" customFormat="1" ht="12.75">
      <c r="A540" s="49">
        <v>535</v>
      </c>
      <c r="B540" s="57" t="s">
        <v>83</v>
      </c>
      <c r="C540" s="57" t="s">
        <v>83</v>
      </c>
      <c r="D540" s="58" t="s">
        <v>287</v>
      </c>
      <c r="E540" s="59">
        <v>187887</v>
      </c>
      <c r="F540" s="59">
        <v>187887</v>
      </c>
      <c r="G540" s="59">
        <v>187887</v>
      </c>
      <c r="H540" s="66">
        <v>167346</v>
      </c>
      <c r="I540" s="74">
        <v>187857.81</v>
      </c>
      <c r="J540" s="70">
        <v>187857.81</v>
      </c>
      <c r="K540" s="60">
        <v>167317.57</v>
      </c>
      <c r="L540" s="61">
        <f t="shared" si="122"/>
        <v>0.9998446406616743</v>
      </c>
      <c r="M540" s="61">
        <f t="shared" si="123"/>
        <v>0.0003642209793483648</v>
      </c>
      <c r="N540" s="16"/>
    </row>
    <row r="541" spans="1:14" s="19" customFormat="1" ht="25.5">
      <c r="A541" s="56">
        <v>536</v>
      </c>
      <c r="B541" s="57" t="s">
        <v>83</v>
      </c>
      <c r="C541" s="57" t="s">
        <v>83</v>
      </c>
      <c r="D541" s="58" t="s">
        <v>612</v>
      </c>
      <c r="E541" s="59"/>
      <c r="F541" s="59">
        <v>3500</v>
      </c>
      <c r="G541" s="59"/>
      <c r="H541" s="66"/>
      <c r="I541" s="74">
        <v>2300.01</v>
      </c>
      <c r="J541" s="70"/>
      <c r="K541" s="60"/>
      <c r="L541" s="61">
        <f t="shared" si="122"/>
        <v>0.6571457142857143</v>
      </c>
      <c r="M541" s="61">
        <f t="shared" si="123"/>
        <v>4.459287025176289E-06</v>
      </c>
      <c r="N541" s="16"/>
    </row>
    <row r="542" spans="1:14" s="19" customFormat="1" ht="12.75">
      <c r="A542" s="49">
        <v>537</v>
      </c>
      <c r="B542" s="50" t="s">
        <v>83</v>
      </c>
      <c r="C542" s="51" t="s">
        <v>288</v>
      </c>
      <c r="D542" s="52" t="s">
        <v>454</v>
      </c>
      <c r="E542" s="53">
        <f aca="true" t="shared" si="124" ref="E542:K542">SUM(E543:E548)</f>
        <v>393100</v>
      </c>
      <c r="F542" s="53">
        <f t="shared" si="124"/>
        <v>393100</v>
      </c>
      <c r="G542" s="53">
        <f t="shared" si="124"/>
        <v>393100</v>
      </c>
      <c r="H542" s="65">
        <f t="shared" si="124"/>
        <v>0</v>
      </c>
      <c r="I542" s="73">
        <f t="shared" si="124"/>
        <v>248388.19</v>
      </c>
      <c r="J542" s="69">
        <f t="shared" si="124"/>
        <v>248388.19</v>
      </c>
      <c r="K542" s="54">
        <f t="shared" si="124"/>
        <v>0</v>
      </c>
      <c r="L542" s="55">
        <f t="shared" si="122"/>
        <v>0.6318702365810226</v>
      </c>
      <c r="M542" s="55">
        <f t="shared" si="123"/>
        <v>0.0004815780074321515</v>
      </c>
      <c r="N542" s="16"/>
    </row>
    <row r="543" spans="1:14" s="19" customFormat="1" ht="25.5">
      <c r="A543" s="56">
        <v>538</v>
      </c>
      <c r="B543" s="57" t="s">
        <v>83</v>
      </c>
      <c r="C543" s="57" t="s">
        <v>83</v>
      </c>
      <c r="D543" s="58" t="s">
        <v>700</v>
      </c>
      <c r="E543" s="59">
        <v>185000</v>
      </c>
      <c r="F543" s="59">
        <v>185000</v>
      </c>
      <c r="G543" s="59">
        <v>185000</v>
      </c>
      <c r="H543" s="66"/>
      <c r="I543" s="74">
        <v>90390</v>
      </c>
      <c r="J543" s="70">
        <v>90390</v>
      </c>
      <c r="K543" s="60"/>
      <c r="L543" s="61">
        <f t="shared" si="122"/>
        <v>0.4885945945945946</v>
      </c>
      <c r="M543" s="61">
        <f t="shared" si="123"/>
        <v>0.00017524921813630583</v>
      </c>
      <c r="N543" s="16"/>
    </row>
    <row r="544" spans="1:14" s="19" customFormat="1" ht="51">
      <c r="A544" s="49">
        <v>539</v>
      </c>
      <c r="B544" s="57" t="s">
        <v>83</v>
      </c>
      <c r="C544" s="57" t="s">
        <v>83</v>
      </c>
      <c r="D544" s="58" t="s">
        <v>613</v>
      </c>
      <c r="E544" s="59">
        <v>25600</v>
      </c>
      <c r="F544" s="59">
        <v>25600</v>
      </c>
      <c r="G544" s="59">
        <v>25600</v>
      </c>
      <c r="H544" s="66"/>
      <c r="I544" s="74">
        <v>25484.06</v>
      </c>
      <c r="J544" s="70">
        <v>25484.06</v>
      </c>
      <c r="K544" s="60"/>
      <c r="L544" s="61">
        <f t="shared" si="122"/>
        <v>0.9954710937500001</v>
      </c>
      <c r="M544" s="61">
        <f t="shared" si="123"/>
        <v>4.9408801747302864E-05</v>
      </c>
      <c r="N544" s="16"/>
    </row>
    <row r="545" spans="1:14" s="19" customFormat="1" ht="38.25">
      <c r="A545" s="56">
        <v>540</v>
      </c>
      <c r="B545" s="57" t="s">
        <v>83</v>
      </c>
      <c r="C545" s="57" t="s">
        <v>83</v>
      </c>
      <c r="D545" s="58" t="s">
        <v>614</v>
      </c>
      <c r="E545" s="59">
        <v>67000</v>
      </c>
      <c r="F545" s="59">
        <v>67000</v>
      </c>
      <c r="G545" s="59">
        <v>67000</v>
      </c>
      <c r="H545" s="66"/>
      <c r="I545" s="74">
        <v>65115.35</v>
      </c>
      <c r="J545" s="70">
        <v>65115.35</v>
      </c>
      <c r="K545" s="60"/>
      <c r="L545" s="61">
        <f t="shared" si="122"/>
        <v>0.971870895522388</v>
      </c>
      <c r="M545" s="61">
        <f t="shared" si="123"/>
        <v>0.00012624642301329683</v>
      </c>
      <c r="N545" s="16"/>
    </row>
    <row r="546" spans="1:14" s="19" customFormat="1" ht="38.25">
      <c r="A546" s="49">
        <v>541</v>
      </c>
      <c r="B546" s="57" t="s">
        <v>83</v>
      </c>
      <c r="C546" s="57" t="s">
        <v>83</v>
      </c>
      <c r="D546" s="58" t="s">
        <v>615</v>
      </c>
      <c r="E546" s="59">
        <v>50000</v>
      </c>
      <c r="F546" s="59">
        <v>50000</v>
      </c>
      <c r="G546" s="59">
        <v>50000</v>
      </c>
      <c r="H546" s="66"/>
      <c r="I546" s="74">
        <v>50000</v>
      </c>
      <c r="J546" s="70">
        <v>50000</v>
      </c>
      <c r="K546" s="60"/>
      <c r="L546" s="61">
        <f t="shared" si="122"/>
        <v>1</v>
      </c>
      <c r="M546" s="61">
        <f t="shared" si="123"/>
        <v>9.694060080556799E-05</v>
      </c>
      <c r="N546" s="16"/>
    </row>
    <row r="547" spans="1:14" s="19" customFormat="1" ht="38.25">
      <c r="A547" s="56">
        <v>542</v>
      </c>
      <c r="B547" s="57" t="s">
        <v>83</v>
      </c>
      <c r="C547" s="57" t="s">
        <v>83</v>
      </c>
      <c r="D547" s="58" t="s">
        <v>616</v>
      </c>
      <c r="E547" s="59">
        <v>15500</v>
      </c>
      <c r="F547" s="59">
        <v>15500</v>
      </c>
      <c r="G547" s="59">
        <v>15500</v>
      </c>
      <c r="H547" s="66"/>
      <c r="I547" s="74">
        <v>15500</v>
      </c>
      <c r="J547" s="70">
        <v>15500</v>
      </c>
      <c r="K547" s="60"/>
      <c r="L547" s="61">
        <f t="shared" si="122"/>
        <v>1</v>
      </c>
      <c r="M547" s="61">
        <f t="shared" si="123"/>
        <v>3.0051586249726076E-05</v>
      </c>
      <c r="N547" s="16"/>
    </row>
    <row r="548" spans="1:14" s="19" customFormat="1" ht="12.75">
      <c r="A548" s="49">
        <v>543</v>
      </c>
      <c r="B548" s="57" t="s">
        <v>83</v>
      </c>
      <c r="C548" s="57" t="s">
        <v>83</v>
      </c>
      <c r="D548" s="58" t="s">
        <v>452</v>
      </c>
      <c r="E548" s="59">
        <v>50000</v>
      </c>
      <c r="F548" s="59">
        <v>50000</v>
      </c>
      <c r="G548" s="59">
        <v>50000</v>
      </c>
      <c r="H548" s="66"/>
      <c r="I548" s="74">
        <v>1898.78</v>
      </c>
      <c r="J548" s="70">
        <v>1898.78</v>
      </c>
      <c r="K548" s="60"/>
      <c r="L548" s="61">
        <f t="shared" si="122"/>
        <v>0.0379756</v>
      </c>
      <c r="M548" s="61">
        <f t="shared" si="123"/>
        <v>3.6813774799519276E-06</v>
      </c>
      <c r="N548" s="16"/>
    </row>
    <row r="549" spans="1:14" s="19" customFormat="1" ht="19.5" customHeight="1">
      <c r="A549" s="86">
        <v>544</v>
      </c>
      <c r="B549" s="43" t="s">
        <v>289</v>
      </c>
      <c r="C549" s="44" t="s">
        <v>83</v>
      </c>
      <c r="D549" s="45" t="s">
        <v>290</v>
      </c>
      <c r="E549" s="46">
        <f aca="true" t="shared" si="125" ref="E549:K549">E550+E570+E572+E577+E581+E584+E589+E591+E593</f>
        <v>14657000</v>
      </c>
      <c r="F549" s="46">
        <f t="shared" si="125"/>
        <v>15651941</v>
      </c>
      <c r="G549" s="46">
        <f t="shared" si="125"/>
        <v>15473941</v>
      </c>
      <c r="H549" s="64">
        <f t="shared" si="125"/>
        <v>11280448</v>
      </c>
      <c r="I549" s="72">
        <f t="shared" si="125"/>
        <v>14895442.64</v>
      </c>
      <c r="J549" s="68">
        <f t="shared" si="125"/>
        <v>14895442.64</v>
      </c>
      <c r="K549" s="47">
        <f t="shared" si="125"/>
        <v>11068119.79</v>
      </c>
      <c r="L549" s="48">
        <f t="shared" si="122"/>
        <v>0.9516674411180058</v>
      </c>
      <c r="M549" s="48">
        <f t="shared" si="123"/>
        <v>0.02887946317572952</v>
      </c>
      <c r="N549" s="16"/>
    </row>
    <row r="550" spans="1:14" s="19" customFormat="1" ht="12.75">
      <c r="A550" s="49">
        <v>545</v>
      </c>
      <c r="B550" s="50" t="s">
        <v>83</v>
      </c>
      <c r="C550" s="51" t="s">
        <v>291</v>
      </c>
      <c r="D550" s="52" t="s">
        <v>395</v>
      </c>
      <c r="E550" s="53">
        <f aca="true" t="shared" si="126" ref="E550:K550">SUM(E551:E569)</f>
        <v>3414900</v>
      </c>
      <c r="F550" s="53">
        <f t="shared" si="126"/>
        <v>3648210</v>
      </c>
      <c r="G550" s="53">
        <f t="shared" si="126"/>
        <v>3648210</v>
      </c>
      <c r="H550" s="65">
        <f t="shared" si="126"/>
        <v>3160520</v>
      </c>
      <c r="I550" s="73">
        <f t="shared" si="126"/>
        <v>3579540.8899999997</v>
      </c>
      <c r="J550" s="69">
        <f t="shared" si="126"/>
        <v>3579540.8899999997</v>
      </c>
      <c r="K550" s="54">
        <f t="shared" si="126"/>
        <v>3117054.9399999995</v>
      </c>
      <c r="L550" s="55">
        <f t="shared" si="122"/>
        <v>0.9811773143541627</v>
      </c>
      <c r="M550" s="55">
        <f t="shared" si="123"/>
        <v>0.0069400568896939505</v>
      </c>
      <c r="N550" s="16"/>
    </row>
    <row r="551" spans="1:15" s="18" customFormat="1" ht="12.75">
      <c r="A551" s="56">
        <v>546</v>
      </c>
      <c r="B551" s="57" t="s">
        <v>83</v>
      </c>
      <c r="C551" s="57" t="s">
        <v>83</v>
      </c>
      <c r="D551" s="58" t="s">
        <v>47</v>
      </c>
      <c r="E551" s="59">
        <v>220300</v>
      </c>
      <c r="F551" s="59">
        <v>222620</v>
      </c>
      <c r="G551" s="59">
        <v>222620</v>
      </c>
      <c r="H551" s="66">
        <v>198840</v>
      </c>
      <c r="I551" s="74">
        <v>219936.53</v>
      </c>
      <c r="J551" s="70">
        <v>219936.53</v>
      </c>
      <c r="K551" s="60">
        <v>196489.49</v>
      </c>
      <c r="L551" s="61">
        <f t="shared" si="122"/>
        <v>0.987945961728506</v>
      </c>
      <c r="M551" s="61">
        <f t="shared" si="123"/>
        <v>0.0004264155871458366</v>
      </c>
      <c r="N551" s="16"/>
      <c r="O551" s="19"/>
    </row>
    <row r="552" spans="1:15" s="18" customFormat="1" ht="12.75">
      <c r="A552" s="49">
        <v>547</v>
      </c>
      <c r="B552" s="57" t="s">
        <v>83</v>
      </c>
      <c r="C552" s="57" t="s">
        <v>83</v>
      </c>
      <c r="D552" s="58" t="s">
        <v>53</v>
      </c>
      <c r="E552" s="59">
        <v>57600</v>
      </c>
      <c r="F552" s="59">
        <v>64690</v>
      </c>
      <c r="G552" s="59">
        <v>64690</v>
      </c>
      <c r="H552" s="66">
        <v>59690</v>
      </c>
      <c r="I552" s="74">
        <v>60173.35</v>
      </c>
      <c r="J552" s="70">
        <v>60173.35</v>
      </c>
      <c r="K552" s="60">
        <v>56608.44</v>
      </c>
      <c r="L552" s="61">
        <f t="shared" si="122"/>
        <v>0.9301800896583706</v>
      </c>
      <c r="M552" s="61">
        <f t="shared" si="123"/>
        <v>0.00011666481402967448</v>
      </c>
      <c r="N552" s="16"/>
      <c r="O552" s="19"/>
    </row>
    <row r="553" spans="1:14" s="19" customFormat="1" ht="12.75">
      <c r="A553" s="56">
        <v>548</v>
      </c>
      <c r="B553" s="57" t="s">
        <v>83</v>
      </c>
      <c r="C553" s="57" t="s">
        <v>83</v>
      </c>
      <c r="D553" s="58" t="s">
        <v>54</v>
      </c>
      <c r="E553" s="59">
        <v>250900</v>
      </c>
      <c r="F553" s="59">
        <v>256100</v>
      </c>
      <c r="G553" s="59">
        <v>256100</v>
      </c>
      <c r="H553" s="66">
        <v>231500</v>
      </c>
      <c r="I553" s="74">
        <v>253438</v>
      </c>
      <c r="J553" s="70">
        <v>253438</v>
      </c>
      <c r="K553" s="60">
        <v>229393.11</v>
      </c>
      <c r="L553" s="61">
        <f t="shared" si="122"/>
        <v>0.9896056228035923</v>
      </c>
      <c r="M553" s="61">
        <f t="shared" si="123"/>
        <v>0.0004913686397392308</v>
      </c>
      <c r="N553" s="16"/>
    </row>
    <row r="554" spans="1:15" s="18" customFormat="1" ht="12.75">
      <c r="A554" s="49">
        <v>549</v>
      </c>
      <c r="B554" s="57" t="s">
        <v>83</v>
      </c>
      <c r="C554" s="57" t="s">
        <v>83</v>
      </c>
      <c r="D554" s="58" t="s">
        <v>55</v>
      </c>
      <c r="E554" s="59">
        <v>123500</v>
      </c>
      <c r="F554" s="59">
        <v>170250</v>
      </c>
      <c r="G554" s="59">
        <v>170250</v>
      </c>
      <c r="H554" s="66">
        <v>155850</v>
      </c>
      <c r="I554" s="74">
        <v>168194.26</v>
      </c>
      <c r="J554" s="70">
        <v>168194.26</v>
      </c>
      <c r="K554" s="60">
        <v>154510.01</v>
      </c>
      <c r="L554" s="61">
        <f t="shared" si="122"/>
        <v>0.9879251688693099</v>
      </c>
      <c r="M554" s="61">
        <f t="shared" si="123"/>
        <v>0.00032609705232895824</v>
      </c>
      <c r="N554" s="16"/>
      <c r="O554" s="19"/>
    </row>
    <row r="555" spans="1:14" s="19" customFormat="1" ht="12.75">
      <c r="A555" s="56">
        <v>550</v>
      </c>
      <c r="B555" s="57" t="s">
        <v>83</v>
      </c>
      <c r="C555" s="57" t="s">
        <v>83</v>
      </c>
      <c r="D555" s="58" t="s">
        <v>56</v>
      </c>
      <c r="E555" s="59">
        <v>262200</v>
      </c>
      <c r="F555" s="59">
        <v>240080</v>
      </c>
      <c r="G555" s="59">
        <v>240080</v>
      </c>
      <c r="H555" s="66">
        <v>207580</v>
      </c>
      <c r="I555" s="74">
        <v>230602.66</v>
      </c>
      <c r="J555" s="70">
        <v>230602.66</v>
      </c>
      <c r="K555" s="60">
        <v>198217.83</v>
      </c>
      <c r="L555" s="61">
        <f t="shared" si="122"/>
        <v>0.9605242419193603</v>
      </c>
      <c r="M555" s="61">
        <f t="shared" si="123"/>
        <v>0.00044709520815524245</v>
      </c>
      <c r="N555" s="16"/>
    </row>
    <row r="556" spans="1:14" s="19" customFormat="1" ht="12.75">
      <c r="A556" s="49">
        <v>551</v>
      </c>
      <c r="B556" s="57" t="s">
        <v>83</v>
      </c>
      <c r="C556" s="57" t="s">
        <v>83</v>
      </c>
      <c r="D556" s="58" t="s">
        <v>57</v>
      </c>
      <c r="E556" s="59">
        <v>247700</v>
      </c>
      <c r="F556" s="59">
        <v>240870</v>
      </c>
      <c r="G556" s="59">
        <v>240870</v>
      </c>
      <c r="H556" s="66">
        <v>172230</v>
      </c>
      <c r="I556" s="74">
        <v>237671.74</v>
      </c>
      <c r="J556" s="70">
        <v>237671.74</v>
      </c>
      <c r="K556" s="60">
        <v>171801</v>
      </c>
      <c r="L556" s="61">
        <f t="shared" si="122"/>
        <v>0.9867220492381782</v>
      </c>
      <c r="M556" s="61">
        <f t="shared" si="123"/>
        <v>0.0004608008254020949</v>
      </c>
      <c r="N556" s="16"/>
    </row>
    <row r="557" spans="1:14" s="19" customFormat="1" ht="12.75">
      <c r="A557" s="56">
        <v>552</v>
      </c>
      <c r="B557" s="57" t="s">
        <v>83</v>
      </c>
      <c r="C557" s="57" t="s">
        <v>83</v>
      </c>
      <c r="D557" s="58" t="s">
        <v>48</v>
      </c>
      <c r="E557" s="59">
        <v>301600</v>
      </c>
      <c r="F557" s="59">
        <v>304210</v>
      </c>
      <c r="G557" s="59">
        <v>304210</v>
      </c>
      <c r="H557" s="66">
        <v>275260</v>
      </c>
      <c r="I557" s="74">
        <v>303522.41</v>
      </c>
      <c r="J557" s="70">
        <v>303522.41</v>
      </c>
      <c r="K557" s="60">
        <v>274607.42</v>
      </c>
      <c r="L557" s="61">
        <f t="shared" si="122"/>
        <v>0.9977397521448998</v>
      </c>
      <c r="M557" s="61">
        <f t="shared" si="123"/>
        <v>0.0005884728956670787</v>
      </c>
      <c r="N557" s="16"/>
    </row>
    <row r="558" spans="1:14" s="19" customFormat="1" ht="12.75">
      <c r="A558" s="49">
        <v>553</v>
      </c>
      <c r="B558" s="57" t="s">
        <v>83</v>
      </c>
      <c r="C558" s="57" t="s">
        <v>83</v>
      </c>
      <c r="D558" s="58" t="s">
        <v>58</v>
      </c>
      <c r="E558" s="59">
        <v>177100</v>
      </c>
      <c r="F558" s="59">
        <v>278930</v>
      </c>
      <c r="G558" s="59">
        <v>278930</v>
      </c>
      <c r="H558" s="66">
        <v>240530</v>
      </c>
      <c r="I558" s="74">
        <v>263356.21</v>
      </c>
      <c r="J558" s="70">
        <v>263356.21</v>
      </c>
      <c r="K558" s="60">
        <v>227622.34</v>
      </c>
      <c r="L558" s="61">
        <f t="shared" si="122"/>
        <v>0.9441659556161045</v>
      </c>
      <c r="M558" s="61">
        <f t="shared" si="123"/>
        <v>0.0005105981844655467</v>
      </c>
      <c r="N558" s="16"/>
    </row>
    <row r="559" spans="1:14" s="19" customFormat="1" ht="12.75">
      <c r="A559" s="56">
        <v>554</v>
      </c>
      <c r="B559" s="57" t="s">
        <v>83</v>
      </c>
      <c r="C559" s="57" t="s">
        <v>83</v>
      </c>
      <c r="D559" s="58" t="s">
        <v>59</v>
      </c>
      <c r="E559" s="59">
        <v>236700</v>
      </c>
      <c r="F559" s="59">
        <v>281460</v>
      </c>
      <c r="G559" s="59">
        <v>281460</v>
      </c>
      <c r="H559" s="66">
        <v>244760</v>
      </c>
      <c r="I559" s="74">
        <v>279012.4</v>
      </c>
      <c r="J559" s="70">
        <v>279012.4</v>
      </c>
      <c r="K559" s="60">
        <v>243698.83</v>
      </c>
      <c r="L559" s="61">
        <f t="shared" si="122"/>
        <v>0.9913039152987992</v>
      </c>
      <c r="M559" s="61">
        <f t="shared" si="123"/>
        <v>0.0005409525937640692</v>
      </c>
      <c r="N559" s="16"/>
    </row>
    <row r="560" spans="1:15" s="18" customFormat="1" ht="12.75">
      <c r="A560" s="49">
        <v>555</v>
      </c>
      <c r="B560" s="57" t="s">
        <v>83</v>
      </c>
      <c r="C560" s="57" t="s">
        <v>83</v>
      </c>
      <c r="D560" s="58" t="s">
        <v>60</v>
      </c>
      <c r="E560" s="59">
        <v>192600</v>
      </c>
      <c r="F560" s="59">
        <v>206760</v>
      </c>
      <c r="G560" s="59">
        <v>206760</v>
      </c>
      <c r="H560" s="66">
        <v>190360</v>
      </c>
      <c r="I560" s="74">
        <v>204946.61</v>
      </c>
      <c r="J560" s="70">
        <v>204946.61</v>
      </c>
      <c r="K560" s="60">
        <v>188590.18</v>
      </c>
      <c r="L560" s="61">
        <f t="shared" si="122"/>
        <v>0.9912294931321338</v>
      </c>
      <c r="M560" s="61">
        <f t="shared" si="123"/>
        <v>0.0003973529501292886</v>
      </c>
      <c r="N560" s="16"/>
      <c r="O560" s="19"/>
    </row>
    <row r="561" spans="1:14" s="19" customFormat="1" ht="12.75">
      <c r="A561" s="56">
        <v>556</v>
      </c>
      <c r="B561" s="57" t="s">
        <v>83</v>
      </c>
      <c r="C561" s="57" t="s">
        <v>83</v>
      </c>
      <c r="D561" s="58" t="s">
        <v>61</v>
      </c>
      <c r="E561" s="59">
        <v>33300</v>
      </c>
      <c r="F561" s="59">
        <v>35700</v>
      </c>
      <c r="G561" s="59">
        <v>35700</v>
      </c>
      <c r="H561" s="66">
        <v>29300</v>
      </c>
      <c r="I561" s="74">
        <v>35253.82</v>
      </c>
      <c r="J561" s="70">
        <v>35253.82</v>
      </c>
      <c r="K561" s="60">
        <v>28945.17</v>
      </c>
      <c r="L561" s="61">
        <f t="shared" si="122"/>
        <v>0.9875019607843137</v>
      </c>
      <c r="M561" s="61">
        <f t="shared" si="123"/>
        <v>6.835052982982698E-05</v>
      </c>
      <c r="N561" s="16"/>
    </row>
    <row r="562" spans="1:15" s="18" customFormat="1" ht="12.75">
      <c r="A562" s="49">
        <v>557</v>
      </c>
      <c r="B562" s="57" t="s">
        <v>83</v>
      </c>
      <c r="C562" s="57" t="s">
        <v>83</v>
      </c>
      <c r="D562" s="58" t="s">
        <v>62</v>
      </c>
      <c r="E562" s="59">
        <v>57900</v>
      </c>
      <c r="F562" s="59">
        <v>57420</v>
      </c>
      <c r="G562" s="59">
        <v>57420</v>
      </c>
      <c r="H562" s="66">
        <v>50570</v>
      </c>
      <c r="I562" s="74">
        <v>56351.78</v>
      </c>
      <c r="J562" s="70">
        <v>56351.78</v>
      </c>
      <c r="K562" s="60">
        <v>49722.04</v>
      </c>
      <c r="L562" s="61">
        <f t="shared" si="122"/>
        <v>0.9813963775687914</v>
      </c>
      <c r="M562" s="61">
        <f t="shared" si="123"/>
        <v>0.00010925550819326381</v>
      </c>
      <c r="N562" s="16"/>
      <c r="O562" s="19"/>
    </row>
    <row r="563" spans="1:14" s="19" customFormat="1" ht="12.75">
      <c r="A563" s="56">
        <v>558</v>
      </c>
      <c r="B563" s="57" t="s">
        <v>83</v>
      </c>
      <c r="C563" s="57" t="s">
        <v>83</v>
      </c>
      <c r="D563" s="58" t="s">
        <v>63</v>
      </c>
      <c r="E563" s="59">
        <v>190600</v>
      </c>
      <c r="F563" s="59">
        <v>198780</v>
      </c>
      <c r="G563" s="59">
        <v>198780</v>
      </c>
      <c r="H563" s="66">
        <v>176280</v>
      </c>
      <c r="I563" s="74">
        <v>197166.12</v>
      </c>
      <c r="J563" s="70">
        <v>197166.12</v>
      </c>
      <c r="K563" s="60">
        <v>175653.1</v>
      </c>
      <c r="L563" s="61">
        <f t="shared" si="122"/>
        <v>0.9918810745547841</v>
      </c>
      <c r="M563" s="61">
        <f t="shared" si="123"/>
        <v>0.0003822680426260543</v>
      </c>
      <c r="N563" s="16"/>
    </row>
    <row r="564" spans="1:15" s="18" customFormat="1" ht="12.75">
      <c r="A564" s="49">
        <v>559</v>
      </c>
      <c r="B564" s="57" t="s">
        <v>83</v>
      </c>
      <c r="C564" s="57" t="s">
        <v>83</v>
      </c>
      <c r="D564" s="58" t="s">
        <v>49</v>
      </c>
      <c r="E564" s="59">
        <v>222700</v>
      </c>
      <c r="F564" s="59">
        <v>240820</v>
      </c>
      <c r="G564" s="59">
        <v>240820</v>
      </c>
      <c r="H564" s="66">
        <v>205650</v>
      </c>
      <c r="I564" s="74">
        <v>237556.21</v>
      </c>
      <c r="J564" s="70">
        <v>237556.21</v>
      </c>
      <c r="K564" s="60">
        <v>202701.65</v>
      </c>
      <c r="L564" s="61">
        <f t="shared" si="122"/>
        <v>0.9864471804667386</v>
      </c>
      <c r="M564" s="61">
        <f t="shared" si="123"/>
        <v>0.00046057683444987354</v>
      </c>
      <c r="N564" s="16"/>
      <c r="O564" s="19"/>
    </row>
    <row r="565" spans="1:15" s="18" customFormat="1" ht="12.75">
      <c r="A565" s="56">
        <v>560</v>
      </c>
      <c r="B565" s="57" t="s">
        <v>83</v>
      </c>
      <c r="C565" s="57" t="s">
        <v>83</v>
      </c>
      <c r="D565" s="58" t="s">
        <v>50</v>
      </c>
      <c r="E565" s="59">
        <v>42300</v>
      </c>
      <c r="F565" s="59">
        <v>27880</v>
      </c>
      <c r="G565" s="59">
        <v>27880</v>
      </c>
      <c r="H565" s="66">
        <v>26540</v>
      </c>
      <c r="I565" s="74">
        <v>27670.38</v>
      </c>
      <c r="J565" s="70">
        <v>27670.38</v>
      </c>
      <c r="K565" s="60">
        <v>26356.27</v>
      </c>
      <c r="L565" s="61">
        <f t="shared" si="122"/>
        <v>0.9924813486370159</v>
      </c>
      <c r="M565" s="61">
        <f t="shared" si="123"/>
        <v>5.364766523436745E-05</v>
      </c>
      <c r="N565" s="16"/>
      <c r="O565" s="19"/>
    </row>
    <row r="566" spans="1:14" s="19" customFormat="1" ht="12.75">
      <c r="A566" s="49">
        <v>561</v>
      </c>
      <c r="B566" s="57" t="s">
        <v>83</v>
      </c>
      <c r="C566" s="57" t="s">
        <v>83</v>
      </c>
      <c r="D566" s="58" t="s">
        <v>51</v>
      </c>
      <c r="E566" s="59">
        <v>147800</v>
      </c>
      <c r="F566" s="59">
        <v>171360</v>
      </c>
      <c r="G566" s="59">
        <v>171360</v>
      </c>
      <c r="H566" s="66">
        <v>152660</v>
      </c>
      <c r="I566" s="74">
        <v>167779.6</v>
      </c>
      <c r="J566" s="70">
        <v>167779.6</v>
      </c>
      <c r="K566" s="60">
        <v>152048.61</v>
      </c>
      <c r="L566" s="61">
        <f t="shared" si="122"/>
        <v>0.9791059757236228</v>
      </c>
      <c r="M566" s="61">
        <f t="shared" si="123"/>
        <v>0.0003252931045383575</v>
      </c>
      <c r="N566" s="16"/>
    </row>
    <row r="567" spans="1:15" s="18" customFormat="1" ht="12.75">
      <c r="A567" s="56">
        <v>562</v>
      </c>
      <c r="B567" s="57" t="s">
        <v>83</v>
      </c>
      <c r="C567" s="57" t="s">
        <v>83</v>
      </c>
      <c r="D567" s="58" t="s">
        <v>52</v>
      </c>
      <c r="E567" s="59">
        <v>80000</v>
      </c>
      <c r="F567" s="59">
        <v>86550</v>
      </c>
      <c r="G567" s="59">
        <v>86550</v>
      </c>
      <c r="H567" s="66">
        <v>69250</v>
      </c>
      <c r="I567" s="74">
        <v>85773.89</v>
      </c>
      <c r="J567" s="70">
        <v>85773.89</v>
      </c>
      <c r="K567" s="60">
        <v>68774.32</v>
      </c>
      <c r="L567" s="61">
        <f t="shared" si="122"/>
        <v>0.9910328134026574</v>
      </c>
      <c r="M567" s="61">
        <f t="shared" si="123"/>
        <v>0.000166299448600614</v>
      </c>
      <c r="N567" s="16"/>
      <c r="O567" s="19"/>
    </row>
    <row r="568" spans="1:14" s="19" customFormat="1" ht="25.5">
      <c r="A568" s="49">
        <v>563</v>
      </c>
      <c r="B568" s="57" t="s">
        <v>83</v>
      </c>
      <c r="C568" s="57" t="s">
        <v>83</v>
      </c>
      <c r="D568" s="58" t="s">
        <v>448</v>
      </c>
      <c r="E568" s="59">
        <v>74900</v>
      </c>
      <c r="F568" s="59">
        <v>68630</v>
      </c>
      <c r="G568" s="59">
        <v>68630</v>
      </c>
      <c r="H568" s="66">
        <v>59670</v>
      </c>
      <c r="I568" s="74">
        <v>66634.39</v>
      </c>
      <c r="J568" s="70">
        <v>66634.39</v>
      </c>
      <c r="K568" s="60">
        <v>59018.5</v>
      </c>
      <c r="L568" s="61">
        <f t="shared" si="122"/>
        <v>0.97092219146146</v>
      </c>
      <c r="M568" s="61">
        <f t="shared" si="123"/>
        <v>0.00012919155601825064</v>
      </c>
      <c r="N568" s="16"/>
    </row>
    <row r="569" spans="1:15" s="18" customFormat="1" ht="25.5">
      <c r="A569" s="56">
        <v>564</v>
      </c>
      <c r="B569" s="57" t="s">
        <v>83</v>
      </c>
      <c r="C569" s="57" t="s">
        <v>83</v>
      </c>
      <c r="D569" s="58" t="s">
        <v>65</v>
      </c>
      <c r="E569" s="59">
        <v>495200</v>
      </c>
      <c r="F569" s="59">
        <v>495100</v>
      </c>
      <c r="G569" s="59">
        <v>495100</v>
      </c>
      <c r="H569" s="66">
        <v>414000</v>
      </c>
      <c r="I569" s="74">
        <v>484500.53</v>
      </c>
      <c r="J569" s="70">
        <v>484500.53</v>
      </c>
      <c r="K569" s="60">
        <v>412296.63</v>
      </c>
      <c r="L569" s="61">
        <f t="shared" si="122"/>
        <v>0.9785912542920623</v>
      </c>
      <c r="M569" s="61">
        <f t="shared" si="123"/>
        <v>0.0009393554493763224</v>
      </c>
      <c r="N569" s="16"/>
      <c r="O569" s="19"/>
    </row>
    <row r="570" spans="1:14" s="19" customFormat="1" ht="25.5">
      <c r="A570" s="49">
        <v>565</v>
      </c>
      <c r="B570" s="50" t="s">
        <v>83</v>
      </c>
      <c r="C570" s="51" t="s">
        <v>292</v>
      </c>
      <c r="D570" s="52" t="s">
        <v>293</v>
      </c>
      <c r="E570" s="53">
        <f aca="true" t="shared" si="127" ref="E570:K570">E571</f>
        <v>2500000</v>
      </c>
      <c r="F570" s="53">
        <f t="shared" si="127"/>
        <v>2719321</v>
      </c>
      <c r="G570" s="53">
        <f t="shared" si="127"/>
        <v>2719321</v>
      </c>
      <c r="H570" s="65">
        <f t="shared" si="127"/>
        <v>2474321</v>
      </c>
      <c r="I570" s="73">
        <f t="shared" si="127"/>
        <v>2691018.51</v>
      </c>
      <c r="J570" s="69">
        <f t="shared" si="127"/>
        <v>2691018.51</v>
      </c>
      <c r="K570" s="54">
        <f t="shared" si="127"/>
        <v>2451541.61</v>
      </c>
      <c r="L570" s="55">
        <f t="shared" si="122"/>
        <v>0.9895920746392205</v>
      </c>
      <c r="M570" s="55">
        <f t="shared" si="123"/>
        <v>0.005217379022766087</v>
      </c>
      <c r="N570" s="16"/>
    </row>
    <row r="571" spans="1:14" s="19" customFormat="1" ht="25.5">
      <c r="A571" s="56">
        <v>566</v>
      </c>
      <c r="B571" s="57" t="s">
        <v>83</v>
      </c>
      <c r="C571" s="57" t="s">
        <v>83</v>
      </c>
      <c r="D571" s="58" t="s">
        <v>449</v>
      </c>
      <c r="E571" s="59">
        <v>2500000</v>
      </c>
      <c r="F571" s="59">
        <v>2719321</v>
      </c>
      <c r="G571" s="59">
        <v>2719321</v>
      </c>
      <c r="H571" s="66">
        <v>2474321</v>
      </c>
      <c r="I571" s="74">
        <v>2691018.51</v>
      </c>
      <c r="J571" s="70">
        <v>2691018.51</v>
      </c>
      <c r="K571" s="60">
        <v>2451541.61</v>
      </c>
      <c r="L571" s="61">
        <f t="shared" si="122"/>
        <v>0.9895920746392205</v>
      </c>
      <c r="M571" s="61">
        <f t="shared" si="123"/>
        <v>0.005217379022766087</v>
      </c>
      <c r="N571" s="16"/>
    </row>
    <row r="572" spans="1:15" s="18" customFormat="1" ht="12.75">
      <c r="A572" s="49">
        <v>567</v>
      </c>
      <c r="B572" s="50" t="s">
        <v>83</v>
      </c>
      <c r="C572" s="51" t="s">
        <v>294</v>
      </c>
      <c r="D572" s="52" t="s">
        <v>408</v>
      </c>
      <c r="E572" s="53">
        <f aca="true" t="shared" si="128" ref="E572:K572">SUM(E573:E576)</f>
        <v>4734800</v>
      </c>
      <c r="F572" s="53">
        <f t="shared" si="128"/>
        <v>5157328</v>
      </c>
      <c r="G572" s="53">
        <f t="shared" si="128"/>
        <v>4979328</v>
      </c>
      <c r="H572" s="65">
        <f t="shared" si="128"/>
        <v>3877928</v>
      </c>
      <c r="I572" s="73">
        <f t="shared" si="128"/>
        <v>4845250</v>
      </c>
      <c r="J572" s="69">
        <f t="shared" si="128"/>
        <v>4845250</v>
      </c>
      <c r="K572" s="54">
        <f t="shared" si="128"/>
        <v>3757896.75</v>
      </c>
      <c r="L572" s="55">
        <f t="shared" si="122"/>
        <v>0.9394884327698374</v>
      </c>
      <c r="M572" s="55">
        <f t="shared" si="123"/>
        <v>0.009394028921063566</v>
      </c>
      <c r="N572" s="16"/>
      <c r="O572" s="19"/>
    </row>
    <row r="573" spans="1:15" s="18" customFormat="1" ht="12.75">
      <c r="A573" s="56">
        <v>568</v>
      </c>
      <c r="B573" s="57" t="s">
        <v>83</v>
      </c>
      <c r="C573" s="57" t="s">
        <v>83</v>
      </c>
      <c r="D573" s="58" t="s">
        <v>295</v>
      </c>
      <c r="E573" s="59">
        <v>995800</v>
      </c>
      <c r="F573" s="59">
        <v>1006640</v>
      </c>
      <c r="G573" s="59">
        <v>1006640</v>
      </c>
      <c r="H573" s="66">
        <v>865640</v>
      </c>
      <c r="I573" s="74">
        <v>1003150</v>
      </c>
      <c r="J573" s="70">
        <v>1003150</v>
      </c>
      <c r="K573" s="60">
        <v>864478.73</v>
      </c>
      <c r="L573" s="61">
        <f t="shared" si="122"/>
        <v>0.9965330207422713</v>
      </c>
      <c r="M573" s="61">
        <f t="shared" si="123"/>
        <v>0.0019449192739621106</v>
      </c>
      <c r="N573" s="16"/>
      <c r="O573" s="19"/>
    </row>
    <row r="574" spans="1:15" ht="12.75">
      <c r="A574" s="49">
        <v>569</v>
      </c>
      <c r="B574" s="57" t="s">
        <v>83</v>
      </c>
      <c r="C574" s="57" t="s">
        <v>83</v>
      </c>
      <c r="D574" s="58" t="s">
        <v>409</v>
      </c>
      <c r="E574" s="59">
        <v>3524000</v>
      </c>
      <c r="F574" s="59">
        <v>3757688</v>
      </c>
      <c r="G574" s="59">
        <v>3757688</v>
      </c>
      <c r="H574" s="66">
        <v>3012288</v>
      </c>
      <c r="I574" s="74">
        <v>3627100</v>
      </c>
      <c r="J574" s="70">
        <v>3627100</v>
      </c>
      <c r="K574" s="60">
        <v>2893418.02</v>
      </c>
      <c r="L574" s="61">
        <f t="shared" si="122"/>
        <v>0.9652477800179259</v>
      </c>
      <c r="M574" s="61">
        <f t="shared" si="123"/>
        <v>0.007032265063637513</v>
      </c>
      <c r="N574" s="16"/>
      <c r="O574" s="19"/>
    </row>
    <row r="575" spans="1:15" ht="12.75">
      <c r="A575" s="56">
        <v>570</v>
      </c>
      <c r="B575" s="57" t="s">
        <v>83</v>
      </c>
      <c r="C575" s="57" t="s">
        <v>83</v>
      </c>
      <c r="D575" s="58" t="s">
        <v>410</v>
      </c>
      <c r="E575" s="59">
        <v>215000</v>
      </c>
      <c r="F575" s="59">
        <v>215000</v>
      </c>
      <c r="G575" s="59">
        <v>215000</v>
      </c>
      <c r="H575" s="66"/>
      <c r="I575" s="74">
        <v>215000</v>
      </c>
      <c r="J575" s="70">
        <v>215000</v>
      </c>
      <c r="K575" s="60"/>
      <c r="L575" s="61">
        <f t="shared" si="122"/>
        <v>1</v>
      </c>
      <c r="M575" s="61">
        <f t="shared" si="123"/>
        <v>0.00041684458346394234</v>
      </c>
      <c r="N575" s="16"/>
      <c r="O575" s="19"/>
    </row>
    <row r="576" spans="1:15" ht="38.25">
      <c r="A576" s="49">
        <v>571</v>
      </c>
      <c r="B576" s="57" t="s">
        <v>83</v>
      </c>
      <c r="C576" s="57" t="s">
        <v>83</v>
      </c>
      <c r="D576" s="58" t="s">
        <v>617</v>
      </c>
      <c r="E576" s="59"/>
      <c r="F576" s="59">
        <v>178000</v>
      </c>
      <c r="G576" s="59"/>
      <c r="H576" s="66"/>
      <c r="I576" s="74"/>
      <c r="J576" s="70"/>
      <c r="K576" s="60"/>
      <c r="L576" s="61">
        <f t="shared" si="122"/>
        <v>0</v>
      </c>
      <c r="M576" s="61">
        <f t="shared" si="123"/>
        <v>0</v>
      </c>
      <c r="N576" s="16"/>
      <c r="O576" s="19"/>
    </row>
    <row r="577" spans="1:15" ht="12.75">
      <c r="A577" s="56">
        <v>572</v>
      </c>
      <c r="B577" s="50" t="s">
        <v>83</v>
      </c>
      <c r="C577" s="51" t="s">
        <v>296</v>
      </c>
      <c r="D577" s="52" t="s">
        <v>411</v>
      </c>
      <c r="E577" s="53">
        <f aca="true" t="shared" si="129" ref="E577:K577">SUM(E578:E580)</f>
        <v>2426100</v>
      </c>
      <c r="F577" s="53">
        <f t="shared" si="129"/>
        <v>2419700</v>
      </c>
      <c r="G577" s="53">
        <f t="shared" si="129"/>
        <v>2419700</v>
      </c>
      <c r="H577" s="65">
        <f t="shared" si="129"/>
        <v>1462680</v>
      </c>
      <c r="I577" s="73">
        <f t="shared" si="129"/>
        <v>2376305.63</v>
      </c>
      <c r="J577" s="69">
        <f t="shared" si="129"/>
        <v>2376305.63</v>
      </c>
      <c r="K577" s="54">
        <f t="shared" si="129"/>
        <v>1442506.6300000001</v>
      </c>
      <c r="L577" s="55">
        <f t="shared" si="122"/>
        <v>0.9820662189527627</v>
      </c>
      <c r="M577" s="55">
        <f t="shared" si="123"/>
        <v>0.004607209909397075</v>
      </c>
      <c r="N577" s="16"/>
      <c r="O577" s="19"/>
    </row>
    <row r="578" spans="1:15" ht="12.75">
      <c r="A578" s="49">
        <v>573</v>
      </c>
      <c r="B578" s="57" t="s">
        <v>83</v>
      </c>
      <c r="C578" s="57" t="s">
        <v>83</v>
      </c>
      <c r="D578" s="58" t="s">
        <v>412</v>
      </c>
      <c r="E578" s="59">
        <v>500000</v>
      </c>
      <c r="F578" s="59">
        <v>442300</v>
      </c>
      <c r="G578" s="59">
        <v>442300</v>
      </c>
      <c r="H578" s="66"/>
      <c r="I578" s="74">
        <v>442293</v>
      </c>
      <c r="J578" s="70">
        <v>442293</v>
      </c>
      <c r="K578" s="60"/>
      <c r="L578" s="61">
        <f t="shared" si="122"/>
        <v>0.9999841736378023</v>
      </c>
      <c r="M578" s="61">
        <f t="shared" si="123"/>
        <v>0.0008575229830419417</v>
      </c>
      <c r="N578" s="16"/>
      <c r="O578" s="19"/>
    </row>
    <row r="579" spans="1:15" ht="25.5">
      <c r="A579" s="56">
        <v>574</v>
      </c>
      <c r="B579" s="57" t="s">
        <v>83</v>
      </c>
      <c r="C579" s="57" t="s">
        <v>83</v>
      </c>
      <c r="D579" s="58" t="s">
        <v>701</v>
      </c>
      <c r="E579" s="59">
        <v>523500</v>
      </c>
      <c r="F579" s="59">
        <v>572560</v>
      </c>
      <c r="G579" s="59">
        <v>572560</v>
      </c>
      <c r="H579" s="66">
        <v>382180</v>
      </c>
      <c r="I579" s="74">
        <v>567747.67</v>
      </c>
      <c r="J579" s="70">
        <v>567747.67</v>
      </c>
      <c r="K579" s="60">
        <v>377952.55</v>
      </c>
      <c r="L579" s="61">
        <f t="shared" si="122"/>
        <v>0.99159506427274</v>
      </c>
      <c r="M579" s="61">
        <f t="shared" si="123"/>
        <v>0.0011007560047152272</v>
      </c>
      <c r="N579" s="16"/>
      <c r="O579" s="19"/>
    </row>
    <row r="580" spans="1:15" ht="12.75">
      <c r="A580" s="49">
        <v>575</v>
      </c>
      <c r="B580" s="57" t="s">
        <v>83</v>
      </c>
      <c r="C580" s="57" t="s">
        <v>83</v>
      </c>
      <c r="D580" s="58" t="s">
        <v>297</v>
      </c>
      <c r="E580" s="59">
        <v>1402600</v>
      </c>
      <c r="F580" s="59">
        <v>1404840</v>
      </c>
      <c r="G580" s="59">
        <v>1404840</v>
      </c>
      <c r="H580" s="66">
        <v>1080500</v>
      </c>
      <c r="I580" s="74">
        <v>1366264.96</v>
      </c>
      <c r="J580" s="70">
        <v>1366264.96</v>
      </c>
      <c r="K580" s="60">
        <v>1064554.08</v>
      </c>
      <c r="L580" s="61">
        <f t="shared" si="122"/>
        <v>0.9725413285498704</v>
      </c>
      <c r="M580" s="61">
        <f t="shared" si="123"/>
        <v>0.002648930921639906</v>
      </c>
      <c r="N580" s="16"/>
      <c r="O580" s="19"/>
    </row>
    <row r="581" spans="1:15" ht="38.25">
      <c r="A581" s="56">
        <v>576</v>
      </c>
      <c r="B581" s="50" t="s">
        <v>83</v>
      </c>
      <c r="C581" s="51" t="s">
        <v>298</v>
      </c>
      <c r="D581" s="52" t="s">
        <v>441</v>
      </c>
      <c r="E581" s="53">
        <f aca="true" t="shared" si="130" ref="E581:K581">E582</f>
        <v>356100</v>
      </c>
      <c r="F581" s="53">
        <f t="shared" si="130"/>
        <v>356100</v>
      </c>
      <c r="G581" s="53">
        <f t="shared" si="130"/>
        <v>356100</v>
      </c>
      <c r="H581" s="65">
        <f t="shared" si="130"/>
        <v>53449</v>
      </c>
      <c r="I581" s="73">
        <f t="shared" si="130"/>
        <v>356099.13</v>
      </c>
      <c r="J581" s="69">
        <f t="shared" si="130"/>
        <v>356099.13</v>
      </c>
      <c r="K581" s="54">
        <f t="shared" si="130"/>
        <v>53449</v>
      </c>
      <c r="L581" s="55">
        <f t="shared" si="122"/>
        <v>0.9999975568660489</v>
      </c>
      <c r="M581" s="55">
        <f t="shared" si="123"/>
        <v>0.0006904092721708012</v>
      </c>
      <c r="N581" s="16"/>
      <c r="O581" s="19"/>
    </row>
    <row r="582" spans="1:15" ht="25.5">
      <c r="A582" s="49">
        <v>577</v>
      </c>
      <c r="B582" s="57" t="s">
        <v>83</v>
      </c>
      <c r="C582" s="57" t="s">
        <v>83</v>
      </c>
      <c r="D582" s="58" t="s">
        <v>587</v>
      </c>
      <c r="E582" s="59">
        <v>356100</v>
      </c>
      <c r="F582" s="59">
        <v>356100</v>
      </c>
      <c r="G582" s="59">
        <v>356100</v>
      </c>
      <c r="H582" s="66">
        <v>53449</v>
      </c>
      <c r="I582" s="74">
        <v>356099.13</v>
      </c>
      <c r="J582" s="70">
        <v>356099.13</v>
      </c>
      <c r="K582" s="60">
        <v>53449</v>
      </c>
      <c r="L582" s="61">
        <f t="shared" si="122"/>
        <v>0.9999975568660489</v>
      </c>
      <c r="M582" s="61">
        <f t="shared" si="123"/>
        <v>0.0006904092721708012</v>
      </c>
      <c r="N582" s="16"/>
      <c r="O582" s="19"/>
    </row>
    <row r="583" spans="1:15" ht="25.5">
      <c r="A583" s="56">
        <v>578</v>
      </c>
      <c r="B583" s="57"/>
      <c r="C583" s="57"/>
      <c r="D583" s="58" t="s">
        <v>583</v>
      </c>
      <c r="E583" s="87">
        <v>200000</v>
      </c>
      <c r="F583" s="87">
        <v>200000</v>
      </c>
      <c r="G583" s="87">
        <v>200000</v>
      </c>
      <c r="H583" s="91"/>
      <c r="I583" s="88">
        <v>200000</v>
      </c>
      <c r="J583" s="89">
        <v>200000</v>
      </c>
      <c r="K583" s="90"/>
      <c r="L583" s="61">
        <f t="shared" si="122"/>
        <v>1</v>
      </c>
      <c r="M583" s="61">
        <f t="shared" si="123"/>
        <v>0.00038776240322227197</v>
      </c>
      <c r="N583" s="16"/>
      <c r="O583" s="19"/>
    </row>
    <row r="584" spans="1:15" ht="12.75">
      <c r="A584" s="49">
        <v>579</v>
      </c>
      <c r="B584" s="50" t="s">
        <v>83</v>
      </c>
      <c r="C584" s="51" t="s">
        <v>299</v>
      </c>
      <c r="D584" s="52" t="s">
        <v>413</v>
      </c>
      <c r="E584" s="53">
        <f aca="true" t="shared" si="131" ref="E584:K584">SUM(E585:E588)</f>
        <v>627000</v>
      </c>
      <c r="F584" s="53">
        <f t="shared" si="131"/>
        <v>1049632</v>
      </c>
      <c r="G584" s="53">
        <f t="shared" si="131"/>
        <v>1049632</v>
      </c>
      <c r="H584" s="65">
        <f t="shared" si="131"/>
        <v>157000</v>
      </c>
      <c r="I584" s="73">
        <f t="shared" si="131"/>
        <v>761309.54</v>
      </c>
      <c r="J584" s="69">
        <f t="shared" si="131"/>
        <v>761309.54</v>
      </c>
      <c r="K584" s="54">
        <f t="shared" si="131"/>
        <v>157000</v>
      </c>
      <c r="L584" s="55">
        <f t="shared" si="122"/>
        <v>0.7253109089661901</v>
      </c>
      <c r="M584" s="55">
        <f t="shared" si="123"/>
        <v>0.001476036084132212</v>
      </c>
      <c r="N584" s="16"/>
      <c r="O584" s="19"/>
    </row>
    <row r="585" spans="1:15" ht="12.75">
      <c r="A585" s="56">
        <v>580</v>
      </c>
      <c r="B585" s="57" t="s">
        <v>83</v>
      </c>
      <c r="C585" s="57" t="s">
        <v>83</v>
      </c>
      <c r="D585" s="58" t="s">
        <v>437</v>
      </c>
      <c r="E585" s="59">
        <v>470000</v>
      </c>
      <c r="F585" s="59">
        <v>470000</v>
      </c>
      <c r="G585" s="59">
        <v>470000</v>
      </c>
      <c r="H585" s="66"/>
      <c r="I585" s="74">
        <v>227618.8</v>
      </c>
      <c r="J585" s="70">
        <v>227618.8</v>
      </c>
      <c r="K585" s="60"/>
      <c r="L585" s="61">
        <f t="shared" si="122"/>
        <v>0.48429531914893614</v>
      </c>
      <c r="M585" s="61">
        <f t="shared" si="123"/>
        <v>0.00044131006453284835</v>
      </c>
      <c r="N585" s="16"/>
      <c r="O585" s="19"/>
    </row>
    <row r="586" spans="1:14" s="23" customFormat="1" ht="12.75">
      <c r="A586" s="49">
        <v>581</v>
      </c>
      <c r="B586" s="57" t="s">
        <v>83</v>
      </c>
      <c r="C586" s="57" t="s">
        <v>83</v>
      </c>
      <c r="D586" s="58" t="s">
        <v>452</v>
      </c>
      <c r="E586" s="59">
        <v>157000</v>
      </c>
      <c r="F586" s="59">
        <v>157000</v>
      </c>
      <c r="G586" s="59">
        <v>157000</v>
      </c>
      <c r="H586" s="66">
        <v>157000</v>
      </c>
      <c r="I586" s="74">
        <v>157000</v>
      </c>
      <c r="J586" s="70">
        <v>157000</v>
      </c>
      <c r="K586" s="60">
        <v>157000</v>
      </c>
      <c r="L586" s="61">
        <f t="shared" si="122"/>
        <v>1</v>
      </c>
      <c r="M586" s="61">
        <f t="shared" si="123"/>
        <v>0.0003043934865294835</v>
      </c>
      <c r="N586" s="16"/>
    </row>
    <row r="587" spans="1:15" ht="38.25">
      <c r="A587" s="56">
        <v>582</v>
      </c>
      <c r="B587" s="57" t="s">
        <v>83</v>
      </c>
      <c r="C587" s="57" t="s">
        <v>83</v>
      </c>
      <c r="D587" s="58" t="s">
        <v>618</v>
      </c>
      <c r="E587" s="59"/>
      <c r="F587" s="59">
        <v>327160</v>
      </c>
      <c r="G587" s="59">
        <v>327160</v>
      </c>
      <c r="H587" s="66"/>
      <c r="I587" s="74">
        <v>327160</v>
      </c>
      <c r="J587" s="70">
        <v>327160</v>
      </c>
      <c r="K587" s="60"/>
      <c r="L587" s="61">
        <f t="shared" si="122"/>
        <v>1</v>
      </c>
      <c r="M587" s="61">
        <f t="shared" si="123"/>
        <v>0.0006343017391909925</v>
      </c>
      <c r="N587" s="16"/>
      <c r="O587" s="19"/>
    </row>
    <row r="588" spans="1:15" ht="38.25">
      <c r="A588" s="49">
        <v>583</v>
      </c>
      <c r="B588" s="57" t="s">
        <v>83</v>
      </c>
      <c r="C588" s="57" t="s">
        <v>83</v>
      </c>
      <c r="D588" s="58" t="s">
        <v>619</v>
      </c>
      <c r="E588" s="59"/>
      <c r="F588" s="59">
        <v>95472</v>
      </c>
      <c r="G588" s="59">
        <v>95472</v>
      </c>
      <c r="H588" s="66"/>
      <c r="I588" s="74">
        <v>49530.74</v>
      </c>
      <c r="J588" s="70">
        <v>49530.74</v>
      </c>
      <c r="K588" s="60"/>
      <c r="L588" s="61">
        <f t="shared" si="122"/>
        <v>0.5187986006368359</v>
      </c>
      <c r="M588" s="61">
        <f t="shared" si="123"/>
        <v>9.603079387888757E-05</v>
      </c>
      <c r="N588" s="16"/>
      <c r="O588" s="19"/>
    </row>
    <row r="589" spans="1:15" ht="12.75">
      <c r="A589" s="56">
        <v>584</v>
      </c>
      <c r="B589" s="50" t="s">
        <v>83</v>
      </c>
      <c r="C589" s="51" t="s">
        <v>321</v>
      </c>
      <c r="D589" s="52" t="s">
        <v>414</v>
      </c>
      <c r="E589" s="53">
        <f aca="true" t="shared" si="132" ref="E589:K589">E590</f>
        <v>137000</v>
      </c>
      <c r="F589" s="53">
        <f t="shared" si="132"/>
        <v>152890</v>
      </c>
      <c r="G589" s="53">
        <f t="shared" si="132"/>
        <v>152890</v>
      </c>
      <c r="H589" s="65">
        <f t="shared" si="132"/>
        <v>90890</v>
      </c>
      <c r="I589" s="73">
        <f t="shared" si="132"/>
        <v>150330.64</v>
      </c>
      <c r="J589" s="69">
        <f t="shared" si="132"/>
        <v>150330.64</v>
      </c>
      <c r="K589" s="54">
        <f t="shared" si="132"/>
        <v>88670.86</v>
      </c>
      <c r="L589" s="55">
        <f t="shared" si="122"/>
        <v>0.9832601216560927</v>
      </c>
      <c r="M589" s="55">
        <f t="shared" si="123"/>
        <v>0.00029146285122171105</v>
      </c>
      <c r="N589" s="16"/>
      <c r="O589" s="19"/>
    </row>
    <row r="590" spans="1:15" ht="25.5">
      <c r="A590" s="49">
        <v>585</v>
      </c>
      <c r="B590" s="57" t="s">
        <v>83</v>
      </c>
      <c r="C590" s="57" t="s">
        <v>83</v>
      </c>
      <c r="D590" s="58" t="s">
        <v>322</v>
      </c>
      <c r="E590" s="59">
        <v>137000</v>
      </c>
      <c r="F590" s="59">
        <v>152890</v>
      </c>
      <c r="G590" s="59">
        <v>152890</v>
      </c>
      <c r="H590" s="66">
        <v>90890</v>
      </c>
      <c r="I590" s="74">
        <v>150330.64</v>
      </c>
      <c r="J590" s="70">
        <v>150330.64</v>
      </c>
      <c r="K590" s="60">
        <v>88670.86</v>
      </c>
      <c r="L590" s="61">
        <f t="shared" si="122"/>
        <v>0.9832601216560927</v>
      </c>
      <c r="M590" s="61">
        <f t="shared" si="123"/>
        <v>0.00029146285122171105</v>
      </c>
      <c r="N590" s="16"/>
      <c r="O590" s="19"/>
    </row>
    <row r="591" spans="1:14" s="19" customFormat="1" ht="12.75">
      <c r="A591" s="56">
        <v>586</v>
      </c>
      <c r="B591" s="50" t="s">
        <v>83</v>
      </c>
      <c r="C591" s="51" t="s">
        <v>323</v>
      </c>
      <c r="D591" s="52" t="s">
        <v>430</v>
      </c>
      <c r="E591" s="53">
        <f aca="true" t="shared" si="133" ref="E591:K591">E592</f>
        <v>65500</v>
      </c>
      <c r="F591" s="53">
        <f t="shared" si="133"/>
        <v>65500</v>
      </c>
      <c r="G591" s="53">
        <f t="shared" si="133"/>
        <v>65500</v>
      </c>
      <c r="H591" s="65">
        <f t="shared" si="133"/>
        <v>0</v>
      </c>
      <c r="I591" s="73">
        <f t="shared" si="133"/>
        <v>60637</v>
      </c>
      <c r="J591" s="69">
        <f t="shared" si="133"/>
        <v>60637</v>
      </c>
      <c r="K591" s="54">
        <f t="shared" si="133"/>
        <v>0</v>
      </c>
      <c r="L591" s="55">
        <f t="shared" si="122"/>
        <v>0.9257557251908397</v>
      </c>
      <c r="M591" s="55">
        <f t="shared" si="123"/>
        <v>0.00011756374422094453</v>
      </c>
      <c r="N591" s="16"/>
    </row>
    <row r="592" spans="1:14" s="19" customFormat="1" ht="12.75">
      <c r="A592" s="49">
        <v>587</v>
      </c>
      <c r="B592" s="57" t="s">
        <v>83</v>
      </c>
      <c r="C592" s="57" t="s">
        <v>83</v>
      </c>
      <c r="D592" s="58" t="s">
        <v>419</v>
      </c>
      <c r="E592" s="59">
        <v>65500</v>
      </c>
      <c r="F592" s="59">
        <v>65500</v>
      </c>
      <c r="G592" s="59">
        <v>65500</v>
      </c>
      <c r="H592" s="66"/>
      <c r="I592" s="74">
        <v>60637</v>
      </c>
      <c r="J592" s="70">
        <v>60637</v>
      </c>
      <c r="K592" s="60"/>
      <c r="L592" s="61">
        <f t="shared" si="122"/>
        <v>0.9257557251908397</v>
      </c>
      <c r="M592" s="61">
        <f t="shared" si="123"/>
        <v>0.00011756374422094453</v>
      </c>
      <c r="N592" s="16"/>
    </row>
    <row r="593" spans="1:14" s="19" customFormat="1" ht="12.75">
      <c r="A593" s="56">
        <v>588</v>
      </c>
      <c r="B593" s="50" t="s">
        <v>83</v>
      </c>
      <c r="C593" s="51" t="s">
        <v>324</v>
      </c>
      <c r="D593" s="52" t="s">
        <v>454</v>
      </c>
      <c r="E593" s="53">
        <f aca="true" t="shared" si="134" ref="E593:K593">E594+E595</f>
        <v>395600</v>
      </c>
      <c r="F593" s="53">
        <f t="shared" si="134"/>
        <v>83260</v>
      </c>
      <c r="G593" s="53">
        <f t="shared" si="134"/>
        <v>83260</v>
      </c>
      <c r="H593" s="65">
        <f t="shared" si="134"/>
        <v>3660</v>
      </c>
      <c r="I593" s="73">
        <f t="shared" si="134"/>
        <v>74951.3</v>
      </c>
      <c r="J593" s="69">
        <f t="shared" si="134"/>
        <v>74951.3</v>
      </c>
      <c r="K593" s="54">
        <f t="shared" si="134"/>
        <v>0</v>
      </c>
      <c r="L593" s="55">
        <f t="shared" si="122"/>
        <v>0.9002077828489071</v>
      </c>
      <c r="M593" s="55">
        <f t="shared" si="123"/>
        <v>0.00014531648106316737</v>
      </c>
      <c r="N593" s="16"/>
    </row>
    <row r="594" spans="1:14" s="19" customFormat="1" ht="25.5">
      <c r="A594" s="49">
        <v>589</v>
      </c>
      <c r="B594" s="57" t="s">
        <v>83</v>
      </c>
      <c r="C594" s="57" t="s">
        <v>83</v>
      </c>
      <c r="D594" s="58" t="s">
        <v>438</v>
      </c>
      <c r="E594" s="59">
        <v>79600</v>
      </c>
      <c r="F594" s="59">
        <v>79600</v>
      </c>
      <c r="G594" s="59">
        <v>79600</v>
      </c>
      <c r="H594" s="66"/>
      <c r="I594" s="74">
        <v>74951.3</v>
      </c>
      <c r="J594" s="70">
        <v>74951.3</v>
      </c>
      <c r="K594" s="60"/>
      <c r="L594" s="61">
        <f t="shared" si="122"/>
        <v>0.9415992462311558</v>
      </c>
      <c r="M594" s="61">
        <f t="shared" si="123"/>
        <v>0.00014531648106316737</v>
      </c>
      <c r="N594" s="16"/>
    </row>
    <row r="595" spans="1:14" s="19" customFormat="1" ht="25.5">
      <c r="A595" s="56">
        <v>590</v>
      </c>
      <c r="B595" s="57" t="s">
        <v>83</v>
      </c>
      <c r="C595" s="57" t="s">
        <v>83</v>
      </c>
      <c r="D595" s="58" t="s">
        <v>439</v>
      </c>
      <c r="E595" s="59">
        <v>316000</v>
      </c>
      <c r="F595" s="59">
        <v>3660</v>
      </c>
      <c r="G595" s="59">
        <v>3660</v>
      </c>
      <c r="H595" s="66">
        <v>3660</v>
      </c>
      <c r="I595" s="74"/>
      <c r="J595" s="70"/>
      <c r="K595" s="60"/>
      <c r="L595" s="61">
        <f t="shared" si="122"/>
        <v>0</v>
      </c>
      <c r="M595" s="61">
        <f t="shared" si="123"/>
        <v>0</v>
      </c>
      <c r="N595" s="16"/>
    </row>
    <row r="596" spans="1:15" ht="25.5">
      <c r="A596" s="37">
        <v>591</v>
      </c>
      <c r="B596" s="43" t="s">
        <v>325</v>
      </c>
      <c r="C596" s="44" t="s">
        <v>83</v>
      </c>
      <c r="D596" s="45" t="s">
        <v>326</v>
      </c>
      <c r="E596" s="46">
        <f aca="true" t="shared" si="135" ref="E596:K596">E597+E602+E604+E606+E613+E616+E621+E624+E626</f>
        <v>45652657</v>
      </c>
      <c r="F596" s="46">
        <f t="shared" si="135"/>
        <v>46140681</v>
      </c>
      <c r="G596" s="46">
        <f t="shared" si="135"/>
        <v>24373784</v>
      </c>
      <c r="H596" s="64">
        <f t="shared" si="135"/>
        <v>3637070</v>
      </c>
      <c r="I596" s="72">
        <f t="shared" si="135"/>
        <v>30770859.750000007</v>
      </c>
      <c r="J596" s="68">
        <f t="shared" si="135"/>
        <v>22801213.280000005</v>
      </c>
      <c r="K596" s="47">
        <f t="shared" si="135"/>
        <v>3404267.3499999996</v>
      </c>
      <c r="L596" s="48">
        <f t="shared" si="122"/>
        <v>0.6668921889124265</v>
      </c>
      <c r="M596" s="48">
        <f t="shared" si="123"/>
        <v>0.059658912629377406</v>
      </c>
      <c r="N596" s="16"/>
      <c r="O596" s="19"/>
    </row>
    <row r="597" spans="1:15" ht="12.75">
      <c r="A597" s="56">
        <v>592</v>
      </c>
      <c r="B597" s="50" t="s">
        <v>83</v>
      </c>
      <c r="C597" s="51" t="s">
        <v>327</v>
      </c>
      <c r="D597" s="52" t="s">
        <v>14</v>
      </c>
      <c r="E597" s="53">
        <f aca="true" t="shared" si="136" ref="E597:K597">SUM(E598:E601)</f>
        <v>4009104</v>
      </c>
      <c r="F597" s="53">
        <f t="shared" si="136"/>
        <v>9605008</v>
      </c>
      <c r="G597" s="53">
        <f t="shared" si="136"/>
        <v>5918904</v>
      </c>
      <c r="H597" s="65">
        <f t="shared" si="136"/>
        <v>70000</v>
      </c>
      <c r="I597" s="73">
        <f t="shared" si="136"/>
        <v>5799867.6899999995</v>
      </c>
      <c r="J597" s="69">
        <f t="shared" si="136"/>
        <v>5690133.6899999995</v>
      </c>
      <c r="K597" s="54">
        <f t="shared" si="136"/>
        <v>0</v>
      </c>
      <c r="L597" s="55">
        <f t="shared" si="122"/>
        <v>0.603837882279744</v>
      </c>
      <c r="M597" s="55">
        <f t="shared" si="123"/>
        <v>0.011244853169228033</v>
      </c>
      <c r="N597" s="16"/>
      <c r="O597" s="19"/>
    </row>
    <row r="598" spans="1:15" ht="25.5">
      <c r="A598" s="49">
        <v>593</v>
      </c>
      <c r="B598" s="57" t="s">
        <v>83</v>
      </c>
      <c r="C598" s="57" t="s">
        <v>83</v>
      </c>
      <c r="D598" s="58" t="s">
        <v>328</v>
      </c>
      <c r="E598" s="59">
        <v>3392904</v>
      </c>
      <c r="F598" s="59">
        <v>3392904</v>
      </c>
      <c r="G598" s="59"/>
      <c r="H598" s="66"/>
      <c r="I598" s="74"/>
      <c r="J598" s="70"/>
      <c r="K598" s="60"/>
      <c r="L598" s="61">
        <f t="shared" si="122"/>
        <v>0</v>
      </c>
      <c r="M598" s="61">
        <f t="shared" si="123"/>
        <v>0</v>
      </c>
      <c r="N598" s="16"/>
      <c r="O598" s="19"/>
    </row>
    <row r="599" spans="1:15" ht="38.25">
      <c r="A599" s="56">
        <v>594</v>
      </c>
      <c r="B599" s="57" t="s">
        <v>83</v>
      </c>
      <c r="C599" s="57" t="s">
        <v>83</v>
      </c>
      <c r="D599" s="58" t="s">
        <v>620</v>
      </c>
      <c r="E599" s="59"/>
      <c r="F599" s="59">
        <v>5635904</v>
      </c>
      <c r="G599" s="59">
        <v>5635904</v>
      </c>
      <c r="H599" s="66"/>
      <c r="I599" s="74">
        <v>5633778.72</v>
      </c>
      <c r="J599" s="70">
        <v>5633778.72</v>
      </c>
      <c r="K599" s="60"/>
      <c r="L599" s="61">
        <f t="shared" si="122"/>
        <v>0.9996229034419323</v>
      </c>
      <c r="M599" s="61">
        <f t="shared" si="123"/>
        <v>0.010922837878448475</v>
      </c>
      <c r="N599" s="16"/>
      <c r="O599" s="19"/>
    </row>
    <row r="600" spans="1:15" ht="38.25">
      <c r="A600" s="49">
        <v>595</v>
      </c>
      <c r="B600" s="57" t="s">
        <v>83</v>
      </c>
      <c r="C600" s="57" t="s">
        <v>83</v>
      </c>
      <c r="D600" s="58" t="s">
        <v>329</v>
      </c>
      <c r="E600" s="59">
        <v>323000</v>
      </c>
      <c r="F600" s="59">
        <v>283000</v>
      </c>
      <c r="G600" s="59">
        <v>283000</v>
      </c>
      <c r="H600" s="66">
        <v>70000</v>
      </c>
      <c r="I600" s="74">
        <v>56354.97</v>
      </c>
      <c r="J600" s="70">
        <v>56354.97</v>
      </c>
      <c r="K600" s="60"/>
      <c r="L600" s="61">
        <f t="shared" si="122"/>
        <v>0.19913416961130742</v>
      </c>
      <c r="M600" s="61">
        <f t="shared" si="123"/>
        <v>0.0001092616930035952</v>
      </c>
      <c r="N600" s="16"/>
      <c r="O600" s="19"/>
    </row>
    <row r="601" spans="1:15" ht="51">
      <c r="A601" s="56">
        <v>596</v>
      </c>
      <c r="B601" s="57" t="s">
        <v>83</v>
      </c>
      <c r="C601" s="57" t="s">
        <v>83</v>
      </c>
      <c r="D601" s="58" t="s">
        <v>330</v>
      </c>
      <c r="E601" s="59">
        <v>293200</v>
      </c>
      <c r="F601" s="59">
        <v>293200</v>
      </c>
      <c r="G601" s="59"/>
      <c r="H601" s="66"/>
      <c r="I601" s="74">
        <v>109734</v>
      </c>
      <c r="J601" s="70"/>
      <c r="K601" s="60"/>
      <c r="L601" s="61">
        <f t="shared" si="122"/>
        <v>0.37426330150068216</v>
      </c>
      <c r="M601" s="61">
        <f t="shared" si="123"/>
        <v>0.00021275359777596397</v>
      </c>
      <c r="N601" s="16"/>
      <c r="O601" s="19"/>
    </row>
    <row r="602" spans="1:15" ht="12.75">
      <c r="A602" s="49">
        <v>597</v>
      </c>
      <c r="B602" s="50" t="s">
        <v>83</v>
      </c>
      <c r="C602" s="51" t="s">
        <v>331</v>
      </c>
      <c r="D602" s="52" t="s">
        <v>702</v>
      </c>
      <c r="E602" s="53">
        <f aca="true" t="shared" si="137" ref="E602:K602">E603</f>
        <v>82000</v>
      </c>
      <c r="F602" s="53">
        <f t="shared" si="137"/>
        <v>87000</v>
      </c>
      <c r="G602" s="53">
        <f t="shared" si="137"/>
        <v>87000</v>
      </c>
      <c r="H602" s="65">
        <f t="shared" si="137"/>
        <v>0</v>
      </c>
      <c r="I602" s="73">
        <f t="shared" si="137"/>
        <v>85978.78</v>
      </c>
      <c r="J602" s="69">
        <f t="shared" si="137"/>
        <v>85978.78</v>
      </c>
      <c r="K602" s="54">
        <f t="shared" si="137"/>
        <v>0</v>
      </c>
      <c r="L602" s="55">
        <f t="shared" si="122"/>
        <v>0.9882618390804597</v>
      </c>
      <c r="M602" s="55">
        <f t="shared" si="123"/>
        <v>0.00016669669179459506</v>
      </c>
      <c r="N602" s="16"/>
      <c r="O602" s="19"/>
    </row>
    <row r="603" spans="1:15" ht="38.25">
      <c r="A603" s="56">
        <v>598</v>
      </c>
      <c r="B603" s="57" t="s">
        <v>83</v>
      </c>
      <c r="C603" s="57" t="s">
        <v>83</v>
      </c>
      <c r="D603" s="58" t="s">
        <v>332</v>
      </c>
      <c r="E603" s="59">
        <v>82000</v>
      </c>
      <c r="F603" s="59">
        <v>87000</v>
      </c>
      <c r="G603" s="59">
        <v>87000</v>
      </c>
      <c r="H603" s="66"/>
      <c r="I603" s="74">
        <v>85978.78</v>
      </c>
      <c r="J603" s="70">
        <v>85978.78</v>
      </c>
      <c r="K603" s="60"/>
      <c r="L603" s="61">
        <f t="shared" si="122"/>
        <v>0.9882618390804597</v>
      </c>
      <c r="M603" s="61">
        <f t="shared" si="123"/>
        <v>0.00016669669179459506</v>
      </c>
      <c r="N603" s="16"/>
      <c r="O603" s="19"/>
    </row>
    <row r="604" spans="1:15" ht="12.75">
      <c r="A604" s="49">
        <v>599</v>
      </c>
      <c r="B604" s="50" t="s">
        <v>83</v>
      </c>
      <c r="C604" s="51" t="s">
        <v>333</v>
      </c>
      <c r="D604" s="52" t="s">
        <v>15</v>
      </c>
      <c r="E604" s="53">
        <f aca="true" t="shared" si="138" ref="E604:K604">E605</f>
        <v>5100000</v>
      </c>
      <c r="F604" s="53">
        <f t="shared" si="138"/>
        <v>6290000</v>
      </c>
      <c r="G604" s="53">
        <f t="shared" si="138"/>
        <v>6290000</v>
      </c>
      <c r="H604" s="65">
        <f t="shared" si="138"/>
        <v>0</v>
      </c>
      <c r="I604" s="73">
        <f t="shared" si="138"/>
        <v>6104542.74</v>
      </c>
      <c r="J604" s="69">
        <f t="shared" si="138"/>
        <v>6104542.74</v>
      </c>
      <c r="K604" s="54">
        <f t="shared" si="138"/>
        <v>0</v>
      </c>
      <c r="L604" s="55">
        <f aca="true" t="shared" si="139" ref="L604:L631">I604/F604</f>
        <v>0.9705155389507154</v>
      </c>
      <c r="M604" s="55">
        <f aca="true" t="shared" si="140" ref="M604:M631">I604/$I$6</f>
        <v>0.011835560817177366</v>
      </c>
      <c r="N604" s="16"/>
      <c r="O604" s="19"/>
    </row>
    <row r="605" spans="1:15" ht="12.75">
      <c r="A605" s="56">
        <v>600</v>
      </c>
      <c r="B605" s="57" t="s">
        <v>83</v>
      </c>
      <c r="C605" s="57" t="s">
        <v>83</v>
      </c>
      <c r="D605" s="58" t="s">
        <v>16</v>
      </c>
      <c r="E605" s="59">
        <v>5100000</v>
      </c>
      <c r="F605" s="59">
        <v>6290000</v>
      </c>
      <c r="G605" s="59">
        <v>6290000</v>
      </c>
      <c r="H605" s="66"/>
      <c r="I605" s="74">
        <v>6104542.74</v>
      </c>
      <c r="J605" s="70">
        <v>6104542.74</v>
      </c>
      <c r="K605" s="60"/>
      <c r="L605" s="61">
        <f t="shared" si="139"/>
        <v>0.9705155389507154</v>
      </c>
      <c r="M605" s="61">
        <f t="shared" si="140"/>
        <v>0.011835560817177366</v>
      </c>
      <c r="N605" s="16"/>
      <c r="O605" s="19"/>
    </row>
    <row r="606" spans="1:15" ht="12.75">
      <c r="A606" s="49">
        <v>601</v>
      </c>
      <c r="B606" s="50" t="s">
        <v>83</v>
      </c>
      <c r="C606" s="51" t="s">
        <v>334</v>
      </c>
      <c r="D606" s="52" t="s">
        <v>335</v>
      </c>
      <c r="E606" s="53">
        <f aca="true" t="shared" si="141" ref="E606:K606">SUM(E607:E612)</f>
        <v>2853000</v>
      </c>
      <c r="F606" s="53">
        <f t="shared" si="141"/>
        <v>2853000</v>
      </c>
      <c r="G606" s="53">
        <f t="shared" si="141"/>
        <v>2113000</v>
      </c>
      <c r="H606" s="65">
        <f t="shared" si="141"/>
        <v>0</v>
      </c>
      <c r="I606" s="73">
        <f t="shared" si="141"/>
        <v>1957438.34</v>
      </c>
      <c r="J606" s="69">
        <f t="shared" si="141"/>
        <v>1909632.35</v>
      </c>
      <c r="K606" s="54">
        <f t="shared" si="141"/>
        <v>0</v>
      </c>
      <c r="L606" s="55">
        <f t="shared" si="139"/>
        <v>0.6860982614791448</v>
      </c>
      <c r="M606" s="55">
        <f t="shared" si="140"/>
        <v>0.0037951049743890734</v>
      </c>
      <c r="N606" s="16"/>
      <c r="O606" s="19"/>
    </row>
    <row r="607" spans="1:15" ht="12.75">
      <c r="A607" s="56">
        <v>602</v>
      </c>
      <c r="B607" s="57" t="s">
        <v>83</v>
      </c>
      <c r="C607" s="57" t="s">
        <v>83</v>
      </c>
      <c r="D607" s="58" t="s">
        <v>19</v>
      </c>
      <c r="E607" s="59">
        <v>153000</v>
      </c>
      <c r="F607" s="59">
        <v>153000</v>
      </c>
      <c r="G607" s="59">
        <v>153000</v>
      </c>
      <c r="H607" s="66"/>
      <c r="I607" s="74">
        <v>149594.92</v>
      </c>
      <c r="J607" s="70">
        <v>149594.92</v>
      </c>
      <c r="K607" s="60"/>
      <c r="L607" s="61">
        <f t="shared" si="139"/>
        <v>0.9777445751633987</v>
      </c>
      <c r="M607" s="61">
        <f t="shared" si="140"/>
        <v>0.0002900364284452176</v>
      </c>
      <c r="N607" s="16"/>
      <c r="O607" s="19"/>
    </row>
    <row r="608" spans="1:15" ht="12.75">
      <c r="A608" s="49">
        <v>603</v>
      </c>
      <c r="B608" s="57" t="s">
        <v>83</v>
      </c>
      <c r="C608" s="57" t="s">
        <v>83</v>
      </c>
      <c r="D608" s="58" t="s">
        <v>18</v>
      </c>
      <c r="E608" s="59">
        <v>70000</v>
      </c>
      <c r="F608" s="59">
        <v>70000</v>
      </c>
      <c r="G608" s="59">
        <v>70000</v>
      </c>
      <c r="H608" s="66"/>
      <c r="I608" s="74">
        <v>70000</v>
      </c>
      <c r="J608" s="70">
        <v>70000</v>
      </c>
      <c r="K608" s="60"/>
      <c r="L608" s="61">
        <f t="shared" si="139"/>
        <v>1</v>
      </c>
      <c r="M608" s="61">
        <f t="shared" si="140"/>
        <v>0.00013571684112779518</v>
      </c>
      <c r="N608" s="16"/>
      <c r="O608" s="19"/>
    </row>
    <row r="609" spans="1:15" ht="12.75">
      <c r="A609" s="56">
        <v>604</v>
      </c>
      <c r="B609" s="57" t="s">
        <v>83</v>
      </c>
      <c r="C609" s="57" t="s">
        <v>83</v>
      </c>
      <c r="D609" s="58" t="s">
        <v>621</v>
      </c>
      <c r="E609" s="59">
        <v>800000</v>
      </c>
      <c r="F609" s="59">
        <v>740000</v>
      </c>
      <c r="G609" s="59"/>
      <c r="H609" s="66"/>
      <c r="I609" s="74">
        <v>47805.99</v>
      </c>
      <c r="J609" s="70"/>
      <c r="K609" s="60"/>
      <c r="L609" s="61">
        <f t="shared" si="139"/>
        <v>0.06460268918918918</v>
      </c>
      <c r="M609" s="61">
        <f t="shared" si="140"/>
        <v>9.268682785409951E-05</v>
      </c>
      <c r="N609" s="16"/>
      <c r="O609" s="19"/>
    </row>
    <row r="610" spans="1:15" ht="25.5">
      <c r="A610" s="49">
        <v>605</v>
      </c>
      <c r="B610" s="57" t="s">
        <v>83</v>
      </c>
      <c r="C610" s="57" t="s">
        <v>83</v>
      </c>
      <c r="D610" s="58" t="s">
        <v>622</v>
      </c>
      <c r="E610" s="59"/>
      <c r="F610" s="59">
        <v>60000</v>
      </c>
      <c r="G610" s="59">
        <v>60000</v>
      </c>
      <c r="H610" s="66"/>
      <c r="I610" s="74">
        <v>58633.81</v>
      </c>
      <c r="J610" s="70">
        <v>58633.81</v>
      </c>
      <c r="K610" s="60"/>
      <c r="L610" s="61">
        <f t="shared" si="139"/>
        <v>0.9772301666666666</v>
      </c>
      <c r="M610" s="61">
        <f t="shared" si="140"/>
        <v>0.0001136799353783904</v>
      </c>
      <c r="N610" s="16"/>
      <c r="O610" s="19"/>
    </row>
    <row r="611" spans="1:15" ht="12.75">
      <c r="A611" s="56">
        <v>606</v>
      </c>
      <c r="B611" s="57" t="s">
        <v>83</v>
      </c>
      <c r="C611" s="57" t="s">
        <v>83</v>
      </c>
      <c r="D611" s="58" t="s">
        <v>17</v>
      </c>
      <c r="E611" s="59">
        <v>1800000</v>
      </c>
      <c r="F611" s="59">
        <v>1800000</v>
      </c>
      <c r="G611" s="59">
        <v>1800000</v>
      </c>
      <c r="H611" s="66"/>
      <c r="I611" s="74">
        <v>1616763.62</v>
      </c>
      <c r="J611" s="70">
        <v>1616763.62</v>
      </c>
      <c r="K611" s="60"/>
      <c r="L611" s="61">
        <f t="shared" si="139"/>
        <v>0.8982020111111112</v>
      </c>
      <c r="M611" s="61">
        <f t="shared" si="140"/>
        <v>0.003134600733667701</v>
      </c>
      <c r="N611" s="16"/>
      <c r="O611" s="19"/>
    </row>
    <row r="612" spans="1:15" ht="25.5">
      <c r="A612" s="49">
        <v>607</v>
      </c>
      <c r="B612" s="57" t="s">
        <v>83</v>
      </c>
      <c r="C612" s="57" t="s">
        <v>83</v>
      </c>
      <c r="D612" s="58" t="s">
        <v>623</v>
      </c>
      <c r="E612" s="59">
        <v>30000</v>
      </c>
      <c r="F612" s="59">
        <v>30000</v>
      </c>
      <c r="G612" s="59">
        <v>30000</v>
      </c>
      <c r="H612" s="66"/>
      <c r="I612" s="74">
        <v>14640</v>
      </c>
      <c r="J612" s="70">
        <v>14640</v>
      </c>
      <c r="K612" s="60"/>
      <c r="L612" s="61">
        <f t="shared" si="139"/>
        <v>0.488</v>
      </c>
      <c r="M612" s="61">
        <f t="shared" si="140"/>
        <v>2.838420791587031E-05</v>
      </c>
      <c r="N612" s="16"/>
      <c r="O612" s="19"/>
    </row>
    <row r="613" spans="1:15" ht="12.75">
      <c r="A613" s="56">
        <v>608</v>
      </c>
      <c r="B613" s="50" t="s">
        <v>83</v>
      </c>
      <c r="C613" s="51" t="s">
        <v>336</v>
      </c>
      <c r="D613" s="52" t="s">
        <v>337</v>
      </c>
      <c r="E613" s="53">
        <f aca="true" t="shared" si="142" ref="E613:K613">SUM(E614:E615)</f>
        <v>450000</v>
      </c>
      <c r="F613" s="53">
        <f t="shared" si="142"/>
        <v>467180</v>
      </c>
      <c r="G613" s="53">
        <f t="shared" si="142"/>
        <v>467180</v>
      </c>
      <c r="H613" s="65">
        <f t="shared" si="142"/>
        <v>198970</v>
      </c>
      <c r="I613" s="73">
        <f t="shared" si="142"/>
        <v>406433.2</v>
      </c>
      <c r="J613" s="69">
        <f t="shared" si="142"/>
        <v>406433.2</v>
      </c>
      <c r="K613" s="54">
        <f t="shared" si="142"/>
        <v>195504.26</v>
      </c>
      <c r="L613" s="55">
        <f t="shared" si="139"/>
        <v>0.8699713172652939</v>
      </c>
      <c r="M613" s="55">
        <f t="shared" si="140"/>
        <v>0.0007879975719065916</v>
      </c>
      <c r="N613" s="16"/>
      <c r="O613" s="19"/>
    </row>
    <row r="614" spans="1:15" ht="25.5">
      <c r="A614" s="49">
        <v>609</v>
      </c>
      <c r="B614" s="57" t="s">
        <v>83</v>
      </c>
      <c r="C614" s="57" t="s">
        <v>83</v>
      </c>
      <c r="D614" s="58" t="s">
        <v>338</v>
      </c>
      <c r="E614" s="59">
        <v>350000</v>
      </c>
      <c r="F614" s="59">
        <v>367180</v>
      </c>
      <c r="G614" s="59">
        <v>367180</v>
      </c>
      <c r="H614" s="66">
        <v>198970</v>
      </c>
      <c r="I614" s="74">
        <v>350636.8</v>
      </c>
      <c r="J614" s="70">
        <v>350636.8</v>
      </c>
      <c r="K614" s="60">
        <v>195504.26</v>
      </c>
      <c r="L614" s="61">
        <f t="shared" si="139"/>
        <v>0.9549452584563429</v>
      </c>
      <c r="M614" s="61">
        <f t="shared" si="140"/>
        <v>0.0006798188411308357</v>
      </c>
      <c r="N614" s="16"/>
      <c r="O614" s="19"/>
    </row>
    <row r="615" spans="1:15" ht="25.5">
      <c r="A615" s="56">
        <v>610</v>
      </c>
      <c r="B615" s="57" t="s">
        <v>83</v>
      </c>
      <c r="C615" s="57" t="s">
        <v>83</v>
      </c>
      <c r="D615" s="58" t="s">
        <v>20</v>
      </c>
      <c r="E615" s="59">
        <v>100000</v>
      </c>
      <c r="F615" s="59">
        <v>100000</v>
      </c>
      <c r="G615" s="59">
        <v>100000</v>
      </c>
      <c r="H615" s="66"/>
      <c r="I615" s="74">
        <v>55796.4</v>
      </c>
      <c r="J615" s="70">
        <v>55796.4</v>
      </c>
      <c r="K615" s="60"/>
      <c r="L615" s="61">
        <f t="shared" si="139"/>
        <v>0.557964</v>
      </c>
      <c r="M615" s="61">
        <f t="shared" si="140"/>
        <v>0.00010817873077575587</v>
      </c>
      <c r="N615" s="16"/>
      <c r="O615" s="19"/>
    </row>
    <row r="616" spans="1:15" ht="12.75">
      <c r="A616" s="49">
        <v>611</v>
      </c>
      <c r="B616" s="50" t="s">
        <v>83</v>
      </c>
      <c r="C616" s="51" t="s">
        <v>339</v>
      </c>
      <c r="D616" s="52" t="s">
        <v>21</v>
      </c>
      <c r="E616" s="53">
        <f aca="true" t="shared" si="143" ref="E616:K616">SUM(E617:E620)</f>
        <v>5108000</v>
      </c>
      <c r="F616" s="53">
        <f t="shared" si="143"/>
        <v>5325000</v>
      </c>
      <c r="G616" s="53">
        <f t="shared" si="143"/>
        <v>4607000</v>
      </c>
      <c r="H616" s="65">
        <f t="shared" si="143"/>
        <v>0</v>
      </c>
      <c r="I616" s="73">
        <f t="shared" si="143"/>
        <v>4737025.99</v>
      </c>
      <c r="J616" s="69">
        <f t="shared" si="143"/>
        <v>4068206.27</v>
      </c>
      <c r="K616" s="54">
        <f t="shared" si="143"/>
        <v>0</v>
      </c>
      <c r="L616" s="55">
        <f t="shared" si="139"/>
        <v>0.8895823455399061</v>
      </c>
      <c r="M616" s="55">
        <f t="shared" si="140"/>
        <v>0.00918420291004381</v>
      </c>
      <c r="N616" s="16"/>
      <c r="O616" s="19"/>
    </row>
    <row r="617" spans="1:15" ht="38.25">
      <c r="A617" s="56">
        <v>612</v>
      </c>
      <c r="B617" s="57" t="s">
        <v>83</v>
      </c>
      <c r="C617" s="57" t="s">
        <v>83</v>
      </c>
      <c r="D617" s="58" t="s">
        <v>472</v>
      </c>
      <c r="E617" s="59">
        <v>700000</v>
      </c>
      <c r="F617" s="59">
        <v>310000</v>
      </c>
      <c r="G617" s="59"/>
      <c r="H617" s="66"/>
      <c r="I617" s="74">
        <v>307041.55</v>
      </c>
      <c r="J617" s="70"/>
      <c r="K617" s="60"/>
      <c r="L617" s="61">
        <f t="shared" si="139"/>
        <v>0.9904566129032257</v>
      </c>
      <c r="M617" s="61">
        <f t="shared" si="140"/>
        <v>0.0005952958465854568</v>
      </c>
      <c r="N617" s="16"/>
      <c r="O617" s="19"/>
    </row>
    <row r="618" spans="1:15" ht="12.75">
      <c r="A618" s="49">
        <v>613</v>
      </c>
      <c r="B618" s="57" t="s">
        <v>83</v>
      </c>
      <c r="C618" s="57" t="s">
        <v>83</v>
      </c>
      <c r="D618" s="58" t="s">
        <v>624</v>
      </c>
      <c r="E618" s="59">
        <v>80000</v>
      </c>
      <c r="F618" s="59">
        <v>200000</v>
      </c>
      <c r="G618" s="59"/>
      <c r="H618" s="66"/>
      <c r="I618" s="74">
        <v>157411</v>
      </c>
      <c r="J618" s="70"/>
      <c r="K618" s="60"/>
      <c r="L618" s="61">
        <f t="shared" si="139"/>
        <v>0.787055</v>
      </c>
      <c r="M618" s="61">
        <f t="shared" si="140"/>
        <v>0.00030519033826810526</v>
      </c>
      <c r="N618" s="16"/>
      <c r="O618" s="19"/>
    </row>
    <row r="619" spans="1:15" ht="12.75">
      <c r="A619" s="56">
        <v>614</v>
      </c>
      <c r="B619" s="57" t="s">
        <v>83</v>
      </c>
      <c r="C619" s="57" t="s">
        <v>83</v>
      </c>
      <c r="D619" s="58" t="s">
        <v>23</v>
      </c>
      <c r="E619" s="59">
        <v>328000</v>
      </c>
      <c r="F619" s="59">
        <v>208000</v>
      </c>
      <c r="G619" s="59"/>
      <c r="H619" s="66"/>
      <c r="I619" s="74">
        <v>204367.17</v>
      </c>
      <c r="J619" s="70"/>
      <c r="K619" s="60"/>
      <c r="L619" s="61">
        <f t="shared" si="139"/>
        <v>0.9825344711538462</v>
      </c>
      <c r="M619" s="61">
        <f t="shared" si="140"/>
        <v>0.00039622952489467303</v>
      </c>
      <c r="N619" s="16"/>
      <c r="O619" s="19"/>
    </row>
    <row r="620" spans="1:15" ht="12.75">
      <c r="A620" s="49">
        <v>615</v>
      </c>
      <c r="B620" s="57" t="s">
        <v>83</v>
      </c>
      <c r="C620" s="57" t="s">
        <v>83</v>
      </c>
      <c r="D620" s="58" t="s">
        <v>22</v>
      </c>
      <c r="E620" s="59">
        <v>4000000</v>
      </c>
      <c r="F620" s="59">
        <v>4607000</v>
      </c>
      <c r="G620" s="59">
        <v>4607000</v>
      </c>
      <c r="H620" s="66"/>
      <c r="I620" s="74">
        <v>4068206.27</v>
      </c>
      <c r="J620" s="70">
        <v>4068206.27</v>
      </c>
      <c r="K620" s="60"/>
      <c r="L620" s="61">
        <f t="shared" si="139"/>
        <v>0.8830488973301498</v>
      </c>
      <c r="M620" s="61">
        <f t="shared" si="140"/>
        <v>0.007887487200295576</v>
      </c>
      <c r="N620" s="16"/>
      <c r="O620" s="19"/>
    </row>
    <row r="621" spans="1:15" ht="12.75">
      <c r="A621" s="56">
        <v>616</v>
      </c>
      <c r="B621" s="50" t="s">
        <v>83</v>
      </c>
      <c r="C621" s="51" t="s">
        <v>340</v>
      </c>
      <c r="D621" s="52" t="s">
        <v>24</v>
      </c>
      <c r="E621" s="53">
        <f aca="true" t="shared" si="144" ref="E621:K621">SUM(E622:E623)</f>
        <v>3249000</v>
      </c>
      <c r="F621" s="53">
        <f t="shared" si="144"/>
        <v>3306000</v>
      </c>
      <c r="G621" s="53">
        <f t="shared" si="144"/>
        <v>3256000</v>
      </c>
      <c r="H621" s="65">
        <f t="shared" si="144"/>
        <v>2540200</v>
      </c>
      <c r="I621" s="73">
        <f t="shared" si="144"/>
        <v>3238680.67</v>
      </c>
      <c r="J621" s="69">
        <f t="shared" si="144"/>
        <v>3228544.1</v>
      </c>
      <c r="K621" s="54">
        <f t="shared" si="144"/>
        <v>2513169.08</v>
      </c>
      <c r="L621" s="55">
        <f t="shared" si="139"/>
        <v>0.9796372262552934</v>
      </c>
      <c r="M621" s="55">
        <f t="shared" si="140"/>
        <v>0.006279192999343589</v>
      </c>
      <c r="N621" s="16"/>
      <c r="O621" s="19"/>
    </row>
    <row r="622" spans="1:15" ht="12.75">
      <c r="A622" s="49">
        <v>617</v>
      </c>
      <c r="B622" s="57" t="s">
        <v>83</v>
      </c>
      <c r="C622" s="57" t="s">
        <v>83</v>
      </c>
      <c r="D622" s="58" t="s">
        <v>341</v>
      </c>
      <c r="E622" s="59">
        <v>3199000</v>
      </c>
      <c r="F622" s="59">
        <v>3256000</v>
      </c>
      <c r="G622" s="59">
        <v>3256000</v>
      </c>
      <c r="H622" s="66">
        <v>2540200</v>
      </c>
      <c r="I622" s="74">
        <v>3228544.1</v>
      </c>
      <c r="J622" s="70">
        <v>3228544.1</v>
      </c>
      <c r="K622" s="60">
        <v>2513169.08</v>
      </c>
      <c r="L622" s="61">
        <f t="shared" si="139"/>
        <v>0.9915675982800983</v>
      </c>
      <c r="M622" s="61">
        <f t="shared" si="140"/>
        <v>0.006259540095625436</v>
      </c>
      <c r="N622" s="16"/>
      <c r="O622" s="19"/>
    </row>
    <row r="623" spans="1:15" ht="12.75">
      <c r="A623" s="56">
        <v>618</v>
      </c>
      <c r="B623" s="57" t="s">
        <v>83</v>
      </c>
      <c r="C623" s="57" t="s">
        <v>83</v>
      </c>
      <c r="D623" s="58" t="s">
        <v>462</v>
      </c>
      <c r="E623" s="59">
        <v>50000</v>
      </c>
      <c r="F623" s="59">
        <v>50000</v>
      </c>
      <c r="G623" s="59"/>
      <c r="H623" s="66"/>
      <c r="I623" s="74">
        <v>10136.57</v>
      </c>
      <c r="J623" s="70"/>
      <c r="K623" s="60"/>
      <c r="L623" s="61">
        <f t="shared" si="139"/>
        <v>0.2027314</v>
      </c>
      <c r="M623" s="61">
        <f t="shared" si="140"/>
        <v>1.9652903718153928E-05</v>
      </c>
      <c r="N623" s="16"/>
      <c r="O623" s="19"/>
    </row>
    <row r="624" spans="1:15" ht="38.25">
      <c r="A624" s="49">
        <v>619</v>
      </c>
      <c r="B624" s="50" t="s">
        <v>83</v>
      </c>
      <c r="C624" s="51" t="s">
        <v>342</v>
      </c>
      <c r="D624" s="52" t="s">
        <v>25</v>
      </c>
      <c r="E624" s="53">
        <f aca="true" t="shared" si="145" ref="E624:K624">E625</f>
        <v>15000</v>
      </c>
      <c r="F624" s="53">
        <f t="shared" si="145"/>
        <v>15000</v>
      </c>
      <c r="G624" s="53">
        <f t="shared" si="145"/>
        <v>15000</v>
      </c>
      <c r="H624" s="65">
        <f t="shared" si="145"/>
        <v>0</v>
      </c>
      <c r="I624" s="73">
        <f t="shared" si="145"/>
        <v>6807.6</v>
      </c>
      <c r="J624" s="69">
        <f t="shared" si="145"/>
        <v>6807.6</v>
      </c>
      <c r="K624" s="54">
        <f t="shared" si="145"/>
        <v>0</v>
      </c>
      <c r="L624" s="55">
        <f t="shared" si="139"/>
        <v>0.45384</v>
      </c>
      <c r="M624" s="55">
        <f t="shared" si="140"/>
        <v>1.3198656680879694E-05</v>
      </c>
      <c r="N624" s="16"/>
      <c r="O624" s="19"/>
    </row>
    <row r="625" spans="1:15" ht="12.75">
      <c r="A625" s="56">
        <v>620</v>
      </c>
      <c r="B625" s="57" t="s">
        <v>83</v>
      </c>
      <c r="C625" s="57" t="s">
        <v>83</v>
      </c>
      <c r="D625" s="58" t="s">
        <v>26</v>
      </c>
      <c r="E625" s="59">
        <v>15000</v>
      </c>
      <c r="F625" s="59">
        <v>15000</v>
      </c>
      <c r="G625" s="59">
        <v>15000</v>
      </c>
      <c r="H625" s="66"/>
      <c r="I625" s="74">
        <v>6807.6</v>
      </c>
      <c r="J625" s="70">
        <v>6807.6</v>
      </c>
      <c r="K625" s="60"/>
      <c r="L625" s="61">
        <f t="shared" si="139"/>
        <v>0.45384</v>
      </c>
      <c r="M625" s="61">
        <f t="shared" si="140"/>
        <v>1.3198656680879694E-05</v>
      </c>
      <c r="N625" s="16"/>
      <c r="O625" s="19"/>
    </row>
    <row r="626" spans="1:15" ht="12.75">
      <c r="A626" s="49">
        <v>621</v>
      </c>
      <c r="B626" s="50" t="s">
        <v>83</v>
      </c>
      <c r="C626" s="51" t="s">
        <v>343</v>
      </c>
      <c r="D626" s="52" t="s">
        <v>454</v>
      </c>
      <c r="E626" s="53">
        <f aca="true" t="shared" si="146" ref="E626:K626">SUM(E627:E657)</f>
        <v>24786553</v>
      </c>
      <c r="F626" s="53">
        <f t="shared" si="146"/>
        <v>18192493</v>
      </c>
      <c r="G626" s="53">
        <f t="shared" si="146"/>
        <v>1619700</v>
      </c>
      <c r="H626" s="65">
        <f t="shared" si="146"/>
        <v>827900</v>
      </c>
      <c r="I626" s="73">
        <f t="shared" si="146"/>
        <v>8434084.74</v>
      </c>
      <c r="J626" s="69">
        <f t="shared" si="146"/>
        <v>1300934.55</v>
      </c>
      <c r="K626" s="54">
        <f t="shared" si="146"/>
        <v>695594.01</v>
      </c>
      <c r="L626" s="55">
        <f t="shared" si="139"/>
        <v>0.46360247273422067</v>
      </c>
      <c r="M626" s="55">
        <f t="shared" si="140"/>
        <v>0.016352104838813455</v>
      </c>
      <c r="N626" s="16"/>
      <c r="O626" s="19"/>
    </row>
    <row r="627" spans="1:15" ht="25.5">
      <c r="A627" s="56">
        <v>622</v>
      </c>
      <c r="B627" s="57" t="s">
        <v>83</v>
      </c>
      <c r="C627" s="57" t="s">
        <v>83</v>
      </c>
      <c r="D627" s="58" t="s">
        <v>32</v>
      </c>
      <c r="E627" s="59">
        <v>61500</v>
      </c>
      <c r="F627" s="59">
        <v>61500</v>
      </c>
      <c r="G627" s="59">
        <v>61500</v>
      </c>
      <c r="H627" s="66"/>
      <c r="I627" s="74">
        <v>38695.6</v>
      </c>
      <c r="J627" s="70">
        <v>38695.6</v>
      </c>
      <c r="K627" s="60"/>
      <c r="L627" s="61">
        <f t="shared" si="139"/>
        <v>0.6291967479674796</v>
      </c>
      <c r="M627" s="61">
        <f t="shared" si="140"/>
        <v>7.502349425063874E-05</v>
      </c>
      <c r="N627" s="16"/>
      <c r="O627" s="19"/>
    </row>
    <row r="628" spans="1:15" ht="25.5">
      <c r="A628" s="49">
        <v>623</v>
      </c>
      <c r="B628" s="57" t="s">
        <v>83</v>
      </c>
      <c r="C628" s="57" t="s">
        <v>83</v>
      </c>
      <c r="D628" s="58" t="s">
        <v>625</v>
      </c>
      <c r="E628" s="59">
        <v>7000</v>
      </c>
      <c r="F628" s="59">
        <v>7000</v>
      </c>
      <c r="G628" s="59">
        <v>7000</v>
      </c>
      <c r="H628" s="66"/>
      <c r="I628" s="74">
        <v>6050</v>
      </c>
      <c r="J628" s="70">
        <v>6050</v>
      </c>
      <c r="K628" s="60"/>
      <c r="L628" s="61">
        <f t="shared" si="139"/>
        <v>0.8642857142857143</v>
      </c>
      <c r="M628" s="61">
        <f t="shared" si="140"/>
        <v>1.1729812697473727E-05</v>
      </c>
      <c r="N628" s="16"/>
      <c r="O628" s="19"/>
    </row>
    <row r="629" spans="1:15" ht="25.5">
      <c r="A629" s="56">
        <v>624</v>
      </c>
      <c r="B629" s="57" t="s">
        <v>83</v>
      </c>
      <c r="C629" s="57" t="s">
        <v>83</v>
      </c>
      <c r="D629" s="58" t="s">
        <v>626</v>
      </c>
      <c r="E629" s="59">
        <v>62000</v>
      </c>
      <c r="F629" s="59">
        <v>52000</v>
      </c>
      <c r="G629" s="59">
        <v>52000</v>
      </c>
      <c r="H629" s="66"/>
      <c r="I629" s="74">
        <v>36076.71</v>
      </c>
      <c r="J629" s="70">
        <v>36076.71</v>
      </c>
      <c r="K629" s="60"/>
      <c r="L629" s="61">
        <f t="shared" si="139"/>
        <v>0.6937828846153846</v>
      </c>
      <c r="M629" s="61">
        <f t="shared" si="140"/>
        <v>6.994595884976485E-05</v>
      </c>
      <c r="N629" s="16"/>
      <c r="O629" s="19"/>
    </row>
    <row r="630" spans="1:15" ht="51">
      <c r="A630" s="49">
        <v>625</v>
      </c>
      <c r="B630" s="57" t="s">
        <v>83</v>
      </c>
      <c r="C630" s="57" t="s">
        <v>83</v>
      </c>
      <c r="D630" s="58" t="s">
        <v>311</v>
      </c>
      <c r="E630" s="59">
        <v>2460000</v>
      </c>
      <c r="F630" s="59">
        <v>622339</v>
      </c>
      <c r="G630" s="59"/>
      <c r="H630" s="66"/>
      <c r="I630" s="74">
        <v>622338.46</v>
      </c>
      <c r="J630" s="70"/>
      <c r="K630" s="60"/>
      <c r="L630" s="61">
        <f t="shared" si="139"/>
        <v>0.9999991323057047</v>
      </c>
      <c r="M630" s="61">
        <f t="shared" si="140"/>
        <v>0.0012065972843362388</v>
      </c>
      <c r="N630" s="16"/>
      <c r="O630" s="19"/>
    </row>
    <row r="631" spans="1:15" ht="38.25">
      <c r="A631" s="56">
        <v>626</v>
      </c>
      <c r="B631" s="57" t="s">
        <v>83</v>
      </c>
      <c r="C631" s="57" t="s">
        <v>83</v>
      </c>
      <c r="D631" s="58" t="s">
        <v>312</v>
      </c>
      <c r="E631" s="59">
        <v>600000</v>
      </c>
      <c r="F631" s="59">
        <v>600000</v>
      </c>
      <c r="G631" s="59"/>
      <c r="H631" s="66"/>
      <c r="I631" s="74">
        <v>491348.23</v>
      </c>
      <c r="J631" s="70"/>
      <c r="K631" s="60"/>
      <c r="L631" s="61">
        <f t="shared" si="139"/>
        <v>0.8189137166666667</v>
      </c>
      <c r="M631" s="61">
        <f t="shared" si="140"/>
        <v>0.0009526318524190481</v>
      </c>
      <c r="N631" s="16"/>
      <c r="O631" s="19"/>
    </row>
    <row r="632" spans="1:15" ht="25.5">
      <c r="A632" s="49">
        <v>627</v>
      </c>
      <c r="B632" s="57"/>
      <c r="C632" s="57"/>
      <c r="D632" s="80" t="s">
        <v>654</v>
      </c>
      <c r="E632" s="59">
        <v>2000000</v>
      </c>
      <c r="F632" s="59"/>
      <c r="G632" s="59"/>
      <c r="H632" s="66"/>
      <c r="I632" s="74"/>
      <c r="J632" s="70"/>
      <c r="K632" s="60"/>
      <c r="L632" s="61"/>
      <c r="M632" s="61"/>
      <c r="N632" s="16"/>
      <c r="O632" s="19"/>
    </row>
    <row r="633" spans="1:15" ht="63.75">
      <c r="A633" s="56">
        <v>628</v>
      </c>
      <c r="B633" s="57" t="s">
        <v>83</v>
      </c>
      <c r="C633" s="57" t="s">
        <v>83</v>
      </c>
      <c r="D633" s="58" t="s">
        <v>313</v>
      </c>
      <c r="E633" s="59"/>
      <c r="F633" s="59">
        <v>500000</v>
      </c>
      <c r="G633" s="59"/>
      <c r="H633" s="66"/>
      <c r="I633" s="74">
        <v>145426</v>
      </c>
      <c r="J633" s="70"/>
      <c r="K633" s="60"/>
      <c r="L633" s="61">
        <f aca="true" t="shared" si="147" ref="L633:L645">I633/F633</f>
        <v>0.290852</v>
      </c>
      <c r="M633" s="61">
        <f aca="true" t="shared" si="148" ref="M633:M645">I633/$I$6</f>
        <v>0.00028195367625501064</v>
      </c>
      <c r="N633" s="16"/>
      <c r="O633" s="19"/>
    </row>
    <row r="634" spans="1:15" ht="38.25">
      <c r="A634" s="49">
        <v>629</v>
      </c>
      <c r="B634" s="57" t="s">
        <v>83</v>
      </c>
      <c r="C634" s="57" t="s">
        <v>83</v>
      </c>
      <c r="D634" s="58" t="s">
        <v>627</v>
      </c>
      <c r="E634" s="59">
        <v>550000</v>
      </c>
      <c r="F634" s="59">
        <v>250000</v>
      </c>
      <c r="G634" s="59"/>
      <c r="H634" s="66"/>
      <c r="I634" s="74">
        <v>211174.43</v>
      </c>
      <c r="J634" s="70"/>
      <c r="K634" s="60"/>
      <c r="L634" s="61">
        <f t="shared" si="147"/>
        <v>0.84469772</v>
      </c>
      <c r="M634" s="61">
        <f t="shared" si="148"/>
        <v>0.00040942752237946723</v>
      </c>
      <c r="N634" s="16"/>
      <c r="O634" s="19"/>
    </row>
    <row r="635" spans="1:15" ht="63.75">
      <c r="A635" s="56">
        <v>630</v>
      </c>
      <c r="B635" s="57" t="s">
        <v>83</v>
      </c>
      <c r="C635" s="57" t="s">
        <v>83</v>
      </c>
      <c r="D635" s="58" t="s">
        <v>628</v>
      </c>
      <c r="E635" s="59"/>
      <c r="F635" s="59">
        <v>200000</v>
      </c>
      <c r="G635" s="59"/>
      <c r="H635" s="66"/>
      <c r="I635" s="74">
        <v>157513.42</v>
      </c>
      <c r="J635" s="70"/>
      <c r="K635" s="60"/>
      <c r="L635" s="61">
        <f t="shared" si="147"/>
        <v>0.7875671000000001</v>
      </c>
      <c r="M635" s="61">
        <f t="shared" si="148"/>
        <v>0.00030538891139479543</v>
      </c>
      <c r="N635" s="16"/>
      <c r="O635" s="19"/>
    </row>
    <row r="636" spans="1:15" ht="12.75">
      <c r="A636" s="49">
        <v>631</v>
      </c>
      <c r="B636" s="57" t="s">
        <v>83</v>
      </c>
      <c r="C636" s="57" t="s">
        <v>83</v>
      </c>
      <c r="D636" s="58" t="s">
        <v>35</v>
      </c>
      <c r="E636" s="59">
        <v>500000</v>
      </c>
      <c r="F636" s="59">
        <v>410000</v>
      </c>
      <c r="G636" s="59">
        <v>36000</v>
      </c>
      <c r="H636" s="66">
        <v>36000</v>
      </c>
      <c r="I636" s="74">
        <v>326278.98</v>
      </c>
      <c r="J636" s="70">
        <v>34200</v>
      </c>
      <c r="K636" s="60">
        <v>34200</v>
      </c>
      <c r="L636" s="61">
        <f t="shared" si="147"/>
        <v>0.7958023902439024</v>
      </c>
      <c r="M636" s="61">
        <f t="shared" si="148"/>
        <v>0.000632593607028558</v>
      </c>
      <c r="N636" s="16"/>
      <c r="O636" s="19"/>
    </row>
    <row r="637" spans="1:15" ht="25.5">
      <c r="A637" s="56">
        <v>632</v>
      </c>
      <c r="B637" s="57" t="s">
        <v>83</v>
      </c>
      <c r="C637" s="57" t="s">
        <v>83</v>
      </c>
      <c r="D637" s="58" t="s">
        <v>629</v>
      </c>
      <c r="E637" s="59">
        <v>50000</v>
      </c>
      <c r="F637" s="59">
        <v>45000</v>
      </c>
      <c r="G637" s="59">
        <v>45000</v>
      </c>
      <c r="H637" s="66"/>
      <c r="I637" s="74">
        <v>25393.34</v>
      </c>
      <c r="J637" s="70">
        <v>25393.34</v>
      </c>
      <c r="K637" s="60"/>
      <c r="L637" s="61">
        <f t="shared" si="147"/>
        <v>0.5642964444444445</v>
      </c>
      <c r="M637" s="61">
        <f t="shared" si="148"/>
        <v>4.9232912721201236E-05</v>
      </c>
      <c r="N637" s="16"/>
      <c r="O637" s="19"/>
    </row>
    <row r="638" spans="1:15" ht="25.5">
      <c r="A638" s="49">
        <v>633</v>
      </c>
      <c r="B638" s="57" t="s">
        <v>83</v>
      </c>
      <c r="C638" s="57" t="s">
        <v>83</v>
      </c>
      <c r="D638" s="58" t="s">
        <v>630</v>
      </c>
      <c r="E638" s="59">
        <v>75000</v>
      </c>
      <c r="F638" s="59">
        <v>75000</v>
      </c>
      <c r="G638" s="59">
        <v>75000</v>
      </c>
      <c r="H638" s="66"/>
      <c r="I638" s="74">
        <v>74808.98</v>
      </c>
      <c r="J638" s="70">
        <v>74808.98</v>
      </c>
      <c r="K638" s="60"/>
      <c r="L638" s="61">
        <f t="shared" si="147"/>
        <v>0.9974530666666667</v>
      </c>
      <c r="M638" s="61">
        <f t="shared" si="148"/>
        <v>0.0001450405493370344</v>
      </c>
      <c r="N638" s="16"/>
      <c r="O638" s="19"/>
    </row>
    <row r="639" spans="1:15" ht="25.5">
      <c r="A639" s="56">
        <v>634</v>
      </c>
      <c r="B639" s="57" t="s">
        <v>83</v>
      </c>
      <c r="C639" s="57" t="s">
        <v>83</v>
      </c>
      <c r="D639" s="58" t="s">
        <v>344</v>
      </c>
      <c r="E639" s="59">
        <v>933200</v>
      </c>
      <c r="F639" s="59">
        <v>933200</v>
      </c>
      <c r="G639" s="59">
        <v>933200</v>
      </c>
      <c r="H639" s="66">
        <v>784900</v>
      </c>
      <c r="I639" s="74">
        <v>756150.02</v>
      </c>
      <c r="J639" s="70">
        <v>756150.02</v>
      </c>
      <c r="K639" s="60">
        <v>654394.01</v>
      </c>
      <c r="L639" s="61">
        <f t="shared" si="147"/>
        <v>0.8102764894984998</v>
      </c>
      <c r="M639" s="61">
        <f t="shared" si="148"/>
        <v>0.001466032744758845</v>
      </c>
      <c r="N639" s="16"/>
      <c r="O639" s="19"/>
    </row>
    <row r="640" spans="1:15" ht="12.75">
      <c r="A640" s="49">
        <v>635</v>
      </c>
      <c r="B640" s="57" t="s">
        <v>83</v>
      </c>
      <c r="C640" s="57" t="s">
        <v>83</v>
      </c>
      <c r="D640" s="58" t="s">
        <v>34</v>
      </c>
      <c r="E640" s="59">
        <v>1130000</v>
      </c>
      <c r="F640" s="59">
        <v>591000</v>
      </c>
      <c r="G640" s="59"/>
      <c r="H640" s="66"/>
      <c r="I640" s="74">
        <v>449646.74</v>
      </c>
      <c r="J640" s="70"/>
      <c r="K640" s="60"/>
      <c r="L640" s="61">
        <f t="shared" si="147"/>
        <v>0.76082358714044</v>
      </c>
      <c r="M640" s="61">
        <f t="shared" si="148"/>
        <v>0.0008717805025173004</v>
      </c>
      <c r="N640" s="16"/>
      <c r="O640" s="19"/>
    </row>
    <row r="641" spans="1:15" ht="25.5">
      <c r="A641" s="56">
        <v>636</v>
      </c>
      <c r="B641" s="57" t="s">
        <v>83</v>
      </c>
      <c r="C641" s="57" t="s">
        <v>83</v>
      </c>
      <c r="D641" s="58" t="s">
        <v>631</v>
      </c>
      <c r="E641" s="59">
        <v>3000000</v>
      </c>
      <c r="F641" s="59">
        <v>3000000</v>
      </c>
      <c r="G641" s="59"/>
      <c r="H641" s="66"/>
      <c r="I641" s="74">
        <v>2975000</v>
      </c>
      <c r="J641" s="70"/>
      <c r="K641" s="60"/>
      <c r="L641" s="61">
        <f t="shared" si="147"/>
        <v>0.9916666666666667</v>
      </c>
      <c r="M641" s="61">
        <f t="shared" si="148"/>
        <v>0.005767965747931296</v>
      </c>
      <c r="N641" s="16"/>
      <c r="O641" s="19"/>
    </row>
    <row r="642" spans="1:15" ht="12.75">
      <c r="A642" s="49">
        <v>637</v>
      </c>
      <c r="B642" s="57" t="s">
        <v>83</v>
      </c>
      <c r="C642" s="57" t="s">
        <v>83</v>
      </c>
      <c r="D642" s="58" t="s">
        <v>29</v>
      </c>
      <c r="E642" s="59">
        <v>9000</v>
      </c>
      <c r="F642" s="59">
        <v>9000</v>
      </c>
      <c r="G642" s="59">
        <v>9000</v>
      </c>
      <c r="H642" s="66"/>
      <c r="I642" s="74">
        <v>5734.4</v>
      </c>
      <c r="J642" s="70">
        <v>5734.4</v>
      </c>
      <c r="K642" s="60"/>
      <c r="L642" s="61">
        <f t="shared" si="147"/>
        <v>0.6371555555555555</v>
      </c>
      <c r="M642" s="61">
        <f t="shared" si="148"/>
        <v>1.1117923625188981E-05</v>
      </c>
      <c r="N642" s="16"/>
      <c r="O642" s="19"/>
    </row>
    <row r="643" spans="1:15" ht="51">
      <c r="A643" s="56">
        <v>638</v>
      </c>
      <c r="B643" s="57" t="s">
        <v>83</v>
      </c>
      <c r="C643" s="57" t="s">
        <v>83</v>
      </c>
      <c r="D643" s="58" t="s">
        <v>345</v>
      </c>
      <c r="E643" s="59">
        <v>15000</v>
      </c>
      <c r="F643" s="59">
        <v>8000</v>
      </c>
      <c r="G643" s="59">
        <v>8000</v>
      </c>
      <c r="H643" s="66"/>
      <c r="I643" s="74">
        <v>338.15</v>
      </c>
      <c r="J643" s="70">
        <v>338.15</v>
      </c>
      <c r="K643" s="60"/>
      <c r="L643" s="61">
        <f t="shared" si="147"/>
        <v>0.042268749999999994</v>
      </c>
      <c r="M643" s="61">
        <f t="shared" si="148"/>
        <v>6.556092832480563E-07</v>
      </c>
      <c r="N643" s="16"/>
      <c r="O643" s="19"/>
    </row>
    <row r="644" spans="1:15" ht="25.5">
      <c r="A644" s="49">
        <v>639</v>
      </c>
      <c r="B644" s="57" t="s">
        <v>83</v>
      </c>
      <c r="C644" s="57" t="s">
        <v>83</v>
      </c>
      <c r="D644" s="58" t="s">
        <v>346</v>
      </c>
      <c r="E644" s="59">
        <v>17000</v>
      </c>
      <c r="F644" s="59">
        <v>17000</v>
      </c>
      <c r="G644" s="59">
        <v>17000</v>
      </c>
      <c r="H644" s="66"/>
      <c r="I644" s="74">
        <v>3707.45</v>
      </c>
      <c r="J644" s="70">
        <v>3707.45</v>
      </c>
      <c r="K644" s="60"/>
      <c r="L644" s="61">
        <f t="shared" si="147"/>
        <v>0.21808529411764704</v>
      </c>
      <c r="M644" s="61">
        <f t="shared" si="148"/>
        <v>7.188048609132061E-06</v>
      </c>
      <c r="N644" s="16"/>
      <c r="O644" s="19"/>
    </row>
    <row r="645" spans="1:15" ht="25.5">
      <c r="A645" s="56">
        <v>640</v>
      </c>
      <c r="B645" s="57" t="s">
        <v>83</v>
      </c>
      <c r="C645" s="57" t="s">
        <v>83</v>
      </c>
      <c r="D645" s="58" t="s">
        <v>347</v>
      </c>
      <c r="E645" s="59">
        <v>30000</v>
      </c>
      <c r="F645" s="59">
        <v>30000</v>
      </c>
      <c r="G645" s="59">
        <v>30000</v>
      </c>
      <c r="H645" s="66">
        <v>7000</v>
      </c>
      <c r="I645" s="74">
        <v>26000</v>
      </c>
      <c r="J645" s="70">
        <v>26000</v>
      </c>
      <c r="K645" s="60">
        <v>7000</v>
      </c>
      <c r="L645" s="61">
        <f t="shared" si="147"/>
        <v>0.8666666666666667</v>
      </c>
      <c r="M645" s="61">
        <f t="shared" si="148"/>
        <v>5.040911241889536E-05</v>
      </c>
      <c r="N645" s="16"/>
      <c r="O645" s="19"/>
    </row>
    <row r="646" spans="1:15" ht="25.5">
      <c r="A646" s="49">
        <v>641</v>
      </c>
      <c r="B646" s="57"/>
      <c r="C646" s="57"/>
      <c r="D646" s="80" t="s">
        <v>656</v>
      </c>
      <c r="E646" s="59">
        <v>700000</v>
      </c>
      <c r="F646" s="59"/>
      <c r="G646" s="59"/>
      <c r="H646" s="66"/>
      <c r="I646" s="74"/>
      <c r="J646" s="70"/>
      <c r="K646" s="60"/>
      <c r="L646" s="61"/>
      <c r="M646" s="61"/>
      <c r="N646" s="16"/>
      <c r="O646" s="19"/>
    </row>
    <row r="647" spans="1:15" ht="25.5">
      <c r="A647" s="56">
        <v>642</v>
      </c>
      <c r="B647" s="57" t="s">
        <v>83</v>
      </c>
      <c r="C647" s="57" t="s">
        <v>83</v>
      </c>
      <c r="D647" s="58" t="s">
        <v>632</v>
      </c>
      <c r="E647" s="59">
        <v>891000</v>
      </c>
      <c r="F647" s="59">
        <v>115900</v>
      </c>
      <c r="G647" s="59"/>
      <c r="H647" s="66"/>
      <c r="I647" s="74">
        <v>18544</v>
      </c>
      <c r="J647" s="70"/>
      <c r="K647" s="60"/>
      <c r="L647" s="61">
        <f>I647/F647</f>
        <v>0.16</v>
      </c>
      <c r="M647" s="61">
        <f>I647/$I$6</f>
        <v>3.5953330026769056E-05</v>
      </c>
      <c r="N647" s="16"/>
      <c r="O647" s="19"/>
    </row>
    <row r="648" spans="1:15" ht="12.75">
      <c r="A648" s="49">
        <v>643</v>
      </c>
      <c r="B648" s="57" t="s">
        <v>83</v>
      </c>
      <c r="C648" s="57" t="s">
        <v>83</v>
      </c>
      <c r="D648" s="58" t="s">
        <v>36</v>
      </c>
      <c r="E648" s="59">
        <v>150000</v>
      </c>
      <c r="F648" s="59">
        <v>150000</v>
      </c>
      <c r="G648" s="59">
        <v>150000</v>
      </c>
      <c r="H648" s="66"/>
      <c r="I648" s="74">
        <v>133655.44</v>
      </c>
      <c r="J648" s="70">
        <v>133655.44</v>
      </c>
      <c r="K648" s="60"/>
      <c r="L648" s="61">
        <f>I648/F648</f>
        <v>0.8910362666666667</v>
      </c>
      <c r="M648" s="61">
        <f>I648/$I$6</f>
        <v>0.0002591327730906509</v>
      </c>
      <c r="N648" s="16"/>
      <c r="O648" s="19"/>
    </row>
    <row r="649" spans="1:15" ht="25.5">
      <c r="A649" s="56">
        <v>644</v>
      </c>
      <c r="B649" s="57"/>
      <c r="C649" s="57"/>
      <c r="D649" s="81" t="s">
        <v>655</v>
      </c>
      <c r="E649" s="59">
        <v>200000</v>
      </c>
      <c r="F649" s="59"/>
      <c r="G649" s="59"/>
      <c r="H649" s="66"/>
      <c r="I649" s="74"/>
      <c r="J649" s="70"/>
      <c r="K649" s="60"/>
      <c r="L649" s="61"/>
      <c r="M649" s="61"/>
      <c r="N649" s="16"/>
      <c r="O649" s="19"/>
    </row>
    <row r="650" spans="1:15" ht="12.75">
      <c r="A650" s="49">
        <v>645</v>
      </c>
      <c r="B650" s="57" t="s">
        <v>83</v>
      </c>
      <c r="C650" s="57" t="s">
        <v>83</v>
      </c>
      <c r="D650" s="58" t="s">
        <v>28</v>
      </c>
      <c r="E650" s="59">
        <v>15000</v>
      </c>
      <c r="F650" s="59">
        <v>15000</v>
      </c>
      <c r="G650" s="59">
        <v>15000</v>
      </c>
      <c r="H650" s="66"/>
      <c r="I650" s="74">
        <v>15000</v>
      </c>
      <c r="J650" s="70">
        <v>15000</v>
      </c>
      <c r="K650" s="60"/>
      <c r="L650" s="61">
        <f aca="true" t="shared" si="149" ref="L650:L673">I650/F650</f>
        <v>1</v>
      </c>
      <c r="M650" s="61">
        <f aca="true" t="shared" si="150" ref="M650:M681">I650/$I$6</f>
        <v>2.90821802416704E-05</v>
      </c>
      <c r="N650" s="16"/>
      <c r="O650" s="19"/>
    </row>
    <row r="651" spans="1:15" ht="12.75">
      <c r="A651" s="56">
        <v>646</v>
      </c>
      <c r="B651" s="57" t="s">
        <v>83</v>
      </c>
      <c r="C651" s="57" t="s">
        <v>83</v>
      </c>
      <c r="D651" s="58" t="s">
        <v>30</v>
      </c>
      <c r="E651" s="59">
        <v>20000</v>
      </c>
      <c r="F651" s="59">
        <v>20000</v>
      </c>
      <c r="G651" s="59">
        <v>20000</v>
      </c>
      <c r="H651" s="66"/>
      <c r="I651" s="74">
        <v>18000</v>
      </c>
      <c r="J651" s="70">
        <v>18000</v>
      </c>
      <c r="K651" s="60"/>
      <c r="L651" s="61">
        <f t="shared" si="149"/>
        <v>0.9</v>
      </c>
      <c r="M651" s="61">
        <f t="shared" si="150"/>
        <v>3.489861629000448E-05</v>
      </c>
      <c r="N651" s="16"/>
      <c r="O651" s="19"/>
    </row>
    <row r="652" spans="1:15" ht="12.75">
      <c r="A652" s="49">
        <v>647</v>
      </c>
      <c r="B652" s="57" t="s">
        <v>83</v>
      </c>
      <c r="C652" s="57" t="s">
        <v>83</v>
      </c>
      <c r="D652" s="58" t="s">
        <v>31</v>
      </c>
      <c r="E652" s="59">
        <v>5000</v>
      </c>
      <c r="F652" s="59">
        <v>5000</v>
      </c>
      <c r="G652" s="59">
        <v>5000</v>
      </c>
      <c r="H652" s="66"/>
      <c r="I652" s="74">
        <v>4920.26</v>
      </c>
      <c r="J652" s="70">
        <v>4920.26</v>
      </c>
      <c r="K652" s="60"/>
      <c r="L652" s="61">
        <f t="shared" si="149"/>
        <v>0.984052</v>
      </c>
      <c r="M652" s="61">
        <f t="shared" si="150"/>
        <v>9.53945921039208E-06</v>
      </c>
      <c r="N652" s="16"/>
      <c r="O652" s="19"/>
    </row>
    <row r="653" spans="1:15" ht="12.75">
      <c r="A653" s="56">
        <v>648</v>
      </c>
      <c r="B653" s="57" t="s">
        <v>83</v>
      </c>
      <c r="C653" s="57" t="s">
        <v>83</v>
      </c>
      <c r="D653" s="58" t="s">
        <v>27</v>
      </c>
      <c r="E653" s="59">
        <v>145000</v>
      </c>
      <c r="F653" s="59">
        <v>145000</v>
      </c>
      <c r="G653" s="59">
        <v>145000</v>
      </c>
      <c r="H653" s="66"/>
      <c r="I653" s="74">
        <v>122096.92</v>
      </c>
      <c r="J653" s="70">
        <v>122096.92</v>
      </c>
      <c r="K653" s="60"/>
      <c r="L653" s="61">
        <f t="shared" si="149"/>
        <v>0.842047724137931</v>
      </c>
      <c r="M653" s="61">
        <f t="shared" si="150"/>
        <v>0.0002367229756261874</v>
      </c>
      <c r="N653" s="16"/>
      <c r="O653" s="19"/>
    </row>
    <row r="654" spans="1:15" ht="25.5">
      <c r="A654" s="49">
        <v>649</v>
      </c>
      <c r="B654" s="57" t="s">
        <v>83</v>
      </c>
      <c r="C654" s="57" t="s">
        <v>83</v>
      </c>
      <c r="D654" s="58" t="s">
        <v>348</v>
      </c>
      <c r="E654" s="59">
        <v>934853</v>
      </c>
      <c r="F654" s="59">
        <v>104554</v>
      </c>
      <c r="G654" s="59"/>
      <c r="H654" s="66"/>
      <c r="I654" s="74">
        <v>104554</v>
      </c>
      <c r="J654" s="70"/>
      <c r="K654" s="60"/>
      <c r="L654" s="61">
        <f t="shared" si="149"/>
        <v>1</v>
      </c>
      <c r="M654" s="61">
        <f t="shared" si="150"/>
        <v>0.00020271055153250713</v>
      </c>
      <c r="N654" s="16"/>
      <c r="O654" s="19"/>
    </row>
    <row r="655" spans="1:15" ht="12.75">
      <c r="A655" s="56">
        <v>650</v>
      </c>
      <c r="B655" s="57" t="s">
        <v>83</v>
      </c>
      <c r="C655" s="57" t="s">
        <v>83</v>
      </c>
      <c r="D655" s="58" t="s">
        <v>33</v>
      </c>
      <c r="E655" s="59">
        <v>5000000</v>
      </c>
      <c r="F655" s="59">
        <v>5000000</v>
      </c>
      <c r="G655" s="59"/>
      <c r="H655" s="66"/>
      <c r="I655" s="74">
        <v>1263047.93</v>
      </c>
      <c r="J655" s="70"/>
      <c r="K655" s="60"/>
      <c r="L655" s="61">
        <f t="shared" si="149"/>
        <v>0.252609586</v>
      </c>
      <c r="M655" s="61">
        <f t="shared" si="150"/>
        <v>0.0024488125036085796</v>
      </c>
      <c r="N655" s="16"/>
      <c r="O655" s="19"/>
    </row>
    <row r="656" spans="1:15" ht="25.5">
      <c r="A656" s="49">
        <v>651</v>
      </c>
      <c r="B656" s="57" t="s">
        <v>83</v>
      </c>
      <c r="C656" s="57" t="s">
        <v>83</v>
      </c>
      <c r="D656" s="58" t="s">
        <v>703</v>
      </c>
      <c r="E656" s="59">
        <v>5215000</v>
      </c>
      <c r="F656" s="59">
        <v>5215000</v>
      </c>
      <c r="G656" s="59"/>
      <c r="H656" s="66"/>
      <c r="I656" s="74">
        <v>402478</v>
      </c>
      <c r="J656" s="70"/>
      <c r="K656" s="60"/>
      <c r="L656" s="61">
        <f t="shared" si="149"/>
        <v>0.07717698945349952</v>
      </c>
      <c r="M656" s="61">
        <f t="shared" si="150"/>
        <v>0.0007803291826204679</v>
      </c>
      <c r="N656" s="16"/>
      <c r="O656" s="19"/>
    </row>
    <row r="657" spans="1:15" ht="25.5">
      <c r="A657" s="56">
        <v>652</v>
      </c>
      <c r="B657" s="57" t="s">
        <v>83</v>
      </c>
      <c r="C657" s="57" t="s">
        <v>83</v>
      </c>
      <c r="D657" s="58" t="s">
        <v>633</v>
      </c>
      <c r="E657" s="59">
        <v>11000</v>
      </c>
      <c r="F657" s="59">
        <v>11000</v>
      </c>
      <c r="G657" s="59">
        <v>11000</v>
      </c>
      <c r="H657" s="66"/>
      <c r="I657" s="74">
        <v>107.28</v>
      </c>
      <c r="J657" s="70">
        <v>107.28</v>
      </c>
      <c r="K657" s="60"/>
      <c r="L657" s="61">
        <f t="shared" si="149"/>
        <v>0.009752727272727272</v>
      </c>
      <c r="M657" s="61">
        <f t="shared" si="150"/>
        <v>2.0799575308842668E-07</v>
      </c>
      <c r="N657" s="16"/>
      <c r="O657" s="19"/>
    </row>
    <row r="658" spans="1:15" ht="19.5" customHeight="1">
      <c r="A658" s="37">
        <v>653</v>
      </c>
      <c r="B658" s="43" t="s">
        <v>349</v>
      </c>
      <c r="C658" s="44" t="s">
        <v>83</v>
      </c>
      <c r="D658" s="45" t="s">
        <v>350</v>
      </c>
      <c r="E658" s="46">
        <f aca="true" t="shared" si="151" ref="E658:K658">E659+E662+E666+E671+E675+E679+E684</f>
        <v>32608192</v>
      </c>
      <c r="F658" s="46">
        <f t="shared" si="151"/>
        <v>31160658</v>
      </c>
      <c r="G658" s="46">
        <f t="shared" si="151"/>
        <v>13365000</v>
      </c>
      <c r="H658" s="64">
        <f t="shared" si="151"/>
        <v>182000</v>
      </c>
      <c r="I658" s="72">
        <f t="shared" si="151"/>
        <v>25976054.44</v>
      </c>
      <c r="J658" s="68">
        <f t="shared" si="151"/>
        <v>12337633.37</v>
      </c>
      <c r="K658" s="47">
        <f t="shared" si="151"/>
        <v>105140.38</v>
      </c>
      <c r="L658" s="48">
        <f t="shared" si="149"/>
        <v>0.833617006418799</v>
      </c>
      <c r="M658" s="48">
        <f t="shared" si="150"/>
        <v>0.05036268647943484</v>
      </c>
      <c r="N658" s="16"/>
      <c r="O658" s="19"/>
    </row>
    <row r="659" spans="1:15" ht="12.75">
      <c r="A659" s="56">
        <v>654</v>
      </c>
      <c r="B659" s="50" t="s">
        <v>83</v>
      </c>
      <c r="C659" s="51" t="s">
        <v>351</v>
      </c>
      <c r="D659" s="52" t="s">
        <v>37</v>
      </c>
      <c r="E659" s="53">
        <f aca="true" t="shared" si="152" ref="E659:K659">SUM(E660:E661)</f>
        <v>3837000</v>
      </c>
      <c r="F659" s="53">
        <f t="shared" si="152"/>
        <v>3862000</v>
      </c>
      <c r="G659" s="53">
        <f t="shared" si="152"/>
        <v>3762000</v>
      </c>
      <c r="H659" s="65">
        <f t="shared" si="152"/>
        <v>0</v>
      </c>
      <c r="I659" s="73">
        <f t="shared" si="152"/>
        <v>3742299.7</v>
      </c>
      <c r="J659" s="69">
        <f t="shared" si="152"/>
        <v>3678400</v>
      </c>
      <c r="K659" s="54">
        <f t="shared" si="152"/>
        <v>0</v>
      </c>
      <c r="L659" s="55">
        <f t="shared" si="149"/>
        <v>0.9690056188503366</v>
      </c>
      <c r="M659" s="55">
        <f t="shared" si="150"/>
        <v>0.007255615626249937</v>
      </c>
      <c r="N659" s="16"/>
      <c r="O659" s="19"/>
    </row>
    <row r="660" spans="1:15" ht="12.75">
      <c r="A660" s="49">
        <v>655</v>
      </c>
      <c r="B660" s="57" t="s">
        <v>83</v>
      </c>
      <c r="C660" s="57" t="s">
        <v>83</v>
      </c>
      <c r="D660" s="58" t="s">
        <v>352</v>
      </c>
      <c r="E660" s="59">
        <v>3737000</v>
      </c>
      <c r="F660" s="59">
        <v>3762000</v>
      </c>
      <c r="G660" s="59">
        <v>3762000</v>
      </c>
      <c r="H660" s="66"/>
      <c r="I660" s="74">
        <v>3678400</v>
      </c>
      <c r="J660" s="70">
        <v>3678400</v>
      </c>
      <c r="K660" s="60"/>
      <c r="L660" s="61">
        <f t="shared" si="149"/>
        <v>0.9777777777777777</v>
      </c>
      <c r="M660" s="61">
        <f t="shared" si="150"/>
        <v>0.007131726120064026</v>
      </c>
      <c r="N660" s="16"/>
      <c r="O660" s="19"/>
    </row>
    <row r="661" spans="1:15" ht="25.5">
      <c r="A661" s="56">
        <v>656</v>
      </c>
      <c r="B661" s="57" t="s">
        <v>83</v>
      </c>
      <c r="C661" s="57" t="s">
        <v>83</v>
      </c>
      <c r="D661" s="58" t="s">
        <v>634</v>
      </c>
      <c r="E661" s="59">
        <v>100000</v>
      </c>
      <c r="F661" s="59">
        <v>100000</v>
      </c>
      <c r="G661" s="59"/>
      <c r="H661" s="66"/>
      <c r="I661" s="74">
        <v>63899.7</v>
      </c>
      <c r="J661" s="70"/>
      <c r="K661" s="60"/>
      <c r="L661" s="61">
        <f t="shared" si="149"/>
        <v>0.6389969999999999</v>
      </c>
      <c r="M661" s="61">
        <f t="shared" si="150"/>
        <v>0.00012388950618591105</v>
      </c>
      <c r="N661" s="16"/>
      <c r="O661" s="19"/>
    </row>
    <row r="662" spans="1:15" ht="12.75">
      <c r="A662" s="49">
        <v>657</v>
      </c>
      <c r="B662" s="50" t="s">
        <v>83</v>
      </c>
      <c r="C662" s="51" t="s">
        <v>353</v>
      </c>
      <c r="D662" s="52" t="s">
        <v>354</v>
      </c>
      <c r="E662" s="53">
        <f aca="true" t="shared" si="153" ref="E662:K662">SUM(E663:E665)</f>
        <v>13870192</v>
      </c>
      <c r="F662" s="53">
        <f t="shared" si="153"/>
        <v>11918787</v>
      </c>
      <c r="G662" s="53">
        <f t="shared" si="153"/>
        <v>2392000</v>
      </c>
      <c r="H662" s="65">
        <f t="shared" si="153"/>
        <v>0</v>
      </c>
      <c r="I662" s="73">
        <f t="shared" si="153"/>
        <v>9335267.53</v>
      </c>
      <c r="J662" s="69">
        <f t="shared" si="153"/>
        <v>2343700</v>
      </c>
      <c r="K662" s="54">
        <f t="shared" si="153"/>
        <v>0</v>
      </c>
      <c r="L662" s="55">
        <f t="shared" si="149"/>
        <v>0.7832397315263708</v>
      </c>
      <c r="M662" s="55">
        <f t="shared" si="150"/>
        <v>0.018099328860778214</v>
      </c>
      <c r="N662" s="16"/>
      <c r="O662" s="19"/>
    </row>
    <row r="663" spans="1:15" ht="12.75">
      <c r="A663" s="56">
        <v>658</v>
      </c>
      <c r="B663" s="57" t="s">
        <v>83</v>
      </c>
      <c r="C663" s="57" t="s">
        <v>83</v>
      </c>
      <c r="D663" s="58" t="s">
        <v>355</v>
      </c>
      <c r="E663" s="59">
        <v>2150000</v>
      </c>
      <c r="F663" s="59">
        <v>2392000</v>
      </c>
      <c r="G663" s="59">
        <v>2392000</v>
      </c>
      <c r="H663" s="66"/>
      <c r="I663" s="74">
        <v>2343700</v>
      </c>
      <c r="J663" s="70">
        <v>2343700</v>
      </c>
      <c r="K663" s="60"/>
      <c r="L663" s="61">
        <f t="shared" si="149"/>
        <v>0.9798076923076923</v>
      </c>
      <c r="M663" s="61">
        <f t="shared" si="150"/>
        <v>0.004543993722160194</v>
      </c>
      <c r="N663" s="16"/>
      <c r="O663" s="19"/>
    </row>
    <row r="664" spans="1:15" ht="38.25">
      <c r="A664" s="49">
        <v>659</v>
      </c>
      <c r="B664" s="57" t="s">
        <v>83</v>
      </c>
      <c r="C664" s="57" t="s">
        <v>83</v>
      </c>
      <c r="D664" s="58" t="s">
        <v>314</v>
      </c>
      <c r="E664" s="59">
        <v>1156658</v>
      </c>
      <c r="F664" s="59">
        <v>1156658</v>
      </c>
      <c r="G664" s="59"/>
      <c r="H664" s="66"/>
      <c r="I664" s="74">
        <v>1156504.31</v>
      </c>
      <c r="J664" s="70"/>
      <c r="K664" s="60"/>
      <c r="L664" s="61">
        <f t="shared" si="149"/>
        <v>0.9998671258055536</v>
      </c>
      <c r="M664" s="61">
        <f t="shared" si="150"/>
        <v>0.0022422444529125772</v>
      </c>
      <c r="N664" s="16"/>
      <c r="O664" s="19"/>
    </row>
    <row r="665" spans="1:15" ht="38.25">
      <c r="A665" s="56">
        <v>660</v>
      </c>
      <c r="B665" s="57" t="s">
        <v>83</v>
      </c>
      <c r="C665" s="57" t="s">
        <v>83</v>
      </c>
      <c r="D665" s="58" t="s">
        <v>356</v>
      </c>
      <c r="E665" s="59">
        <v>10563534</v>
      </c>
      <c r="F665" s="59">
        <v>8370129</v>
      </c>
      <c r="G665" s="59"/>
      <c r="H665" s="66"/>
      <c r="I665" s="74">
        <v>5835063.22</v>
      </c>
      <c r="J665" s="70"/>
      <c r="K665" s="60"/>
      <c r="L665" s="61">
        <f t="shared" si="149"/>
        <v>0.6971294253648898</v>
      </c>
      <c r="M665" s="61">
        <f t="shared" si="150"/>
        <v>0.011313090685705443</v>
      </c>
      <c r="N665" s="16"/>
      <c r="O665" s="19"/>
    </row>
    <row r="666" spans="1:15" ht="12.75">
      <c r="A666" s="49">
        <v>661</v>
      </c>
      <c r="B666" s="50" t="s">
        <v>83</v>
      </c>
      <c r="C666" s="51" t="s">
        <v>357</v>
      </c>
      <c r="D666" s="52" t="s">
        <v>358</v>
      </c>
      <c r="E666" s="53">
        <f aca="true" t="shared" si="154" ref="E666:K666">SUM(E667:E670)</f>
        <v>2391000</v>
      </c>
      <c r="F666" s="53">
        <f t="shared" si="154"/>
        <v>2442000</v>
      </c>
      <c r="G666" s="53">
        <f t="shared" si="154"/>
        <v>1737000</v>
      </c>
      <c r="H666" s="65">
        <f t="shared" si="154"/>
        <v>0</v>
      </c>
      <c r="I666" s="73">
        <f t="shared" si="154"/>
        <v>2427898.61</v>
      </c>
      <c r="J666" s="69">
        <f t="shared" si="154"/>
        <v>1725150</v>
      </c>
      <c r="K666" s="54">
        <f t="shared" si="154"/>
        <v>0</v>
      </c>
      <c r="L666" s="55">
        <f t="shared" si="149"/>
        <v>0.994225475020475</v>
      </c>
      <c r="M666" s="55">
        <f t="shared" si="150"/>
        <v>0.004707238998968068</v>
      </c>
      <c r="N666" s="16"/>
      <c r="O666" s="19"/>
    </row>
    <row r="667" spans="1:15" ht="25.5">
      <c r="A667" s="56">
        <v>662</v>
      </c>
      <c r="B667" s="57" t="s">
        <v>83</v>
      </c>
      <c r="C667" s="57" t="s">
        <v>83</v>
      </c>
      <c r="D667" s="58" t="s">
        <v>635</v>
      </c>
      <c r="E667" s="59">
        <v>30000</v>
      </c>
      <c r="F667" s="59">
        <v>30000</v>
      </c>
      <c r="G667" s="59"/>
      <c r="H667" s="66"/>
      <c r="I667" s="74">
        <v>27773.93</v>
      </c>
      <c r="J667" s="70"/>
      <c r="K667" s="60"/>
      <c r="L667" s="61">
        <f t="shared" si="149"/>
        <v>0.9257976666666666</v>
      </c>
      <c r="M667" s="61">
        <f t="shared" si="150"/>
        <v>5.384842921863578E-05</v>
      </c>
      <c r="N667" s="16"/>
      <c r="O667" s="19"/>
    </row>
    <row r="668" spans="1:15" ht="12.75">
      <c r="A668" s="49">
        <v>663</v>
      </c>
      <c r="B668" s="57" t="s">
        <v>83</v>
      </c>
      <c r="C668" s="57" t="s">
        <v>83</v>
      </c>
      <c r="D668" s="58" t="s">
        <v>359</v>
      </c>
      <c r="E668" s="59">
        <v>1686000</v>
      </c>
      <c r="F668" s="59">
        <v>1737000</v>
      </c>
      <c r="G668" s="59">
        <v>1737000</v>
      </c>
      <c r="H668" s="66"/>
      <c r="I668" s="74">
        <v>1725150</v>
      </c>
      <c r="J668" s="70">
        <v>1725150</v>
      </c>
      <c r="K668" s="60"/>
      <c r="L668" s="61">
        <f t="shared" si="149"/>
        <v>0.9931778929188255</v>
      </c>
      <c r="M668" s="61">
        <f t="shared" si="150"/>
        <v>0.0033447415495945123</v>
      </c>
      <c r="N668" s="16"/>
      <c r="O668" s="19"/>
    </row>
    <row r="669" spans="1:15" ht="38.25">
      <c r="A669" s="56">
        <v>664</v>
      </c>
      <c r="B669" s="57" t="s">
        <v>83</v>
      </c>
      <c r="C669" s="57" t="s">
        <v>83</v>
      </c>
      <c r="D669" s="58" t="s">
        <v>636</v>
      </c>
      <c r="E669" s="59">
        <v>625000</v>
      </c>
      <c r="F669" s="59">
        <v>625000</v>
      </c>
      <c r="G669" s="59"/>
      <c r="H669" s="66"/>
      <c r="I669" s="74">
        <v>625000</v>
      </c>
      <c r="J669" s="70"/>
      <c r="K669" s="60"/>
      <c r="L669" s="61">
        <f t="shared" si="149"/>
        <v>1</v>
      </c>
      <c r="M669" s="61">
        <f t="shared" si="150"/>
        <v>0.0012117575100696</v>
      </c>
      <c r="N669" s="16"/>
      <c r="O669" s="19"/>
    </row>
    <row r="670" spans="1:15" ht="12.75">
      <c r="A670" s="49">
        <v>665</v>
      </c>
      <c r="B670" s="57" t="s">
        <v>83</v>
      </c>
      <c r="C670" s="57" t="s">
        <v>83</v>
      </c>
      <c r="D670" s="58" t="s">
        <v>637</v>
      </c>
      <c r="E670" s="59">
        <v>50000</v>
      </c>
      <c r="F670" s="59">
        <v>50000</v>
      </c>
      <c r="G670" s="59"/>
      <c r="H670" s="66"/>
      <c r="I670" s="74">
        <v>49974.68</v>
      </c>
      <c r="J670" s="70"/>
      <c r="K670" s="60"/>
      <c r="L670" s="61">
        <f t="shared" si="149"/>
        <v>0.9994936</v>
      </c>
      <c r="M670" s="61">
        <f t="shared" si="150"/>
        <v>9.689151008532006E-05</v>
      </c>
      <c r="N670" s="16"/>
      <c r="O670" s="19"/>
    </row>
    <row r="671" spans="1:15" ht="12.75">
      <c r="A671" s="56">
        <v>666</v>
      </c>
      <c r="B671" s="50" t="s">
        <v>83</v>
      </c>
      <c r="C671" s="51" t="s">
        <v>360</v>
      </c>
      <c r="D671" s="52" t="s">
        <v>38</v>
      </c>
      <c r="E671" s="53">
        <f aca="true" t="shared" si="155" ref="E671:K671">SUM(E672:E674)</f>
        <v>2855000</v>
      </c>
      <c r="F671" s="53">
        <f t="shared" si="155"/>
        <v>2901000</v>
      </c>
      <c r="G671" s="53">
        <f t="shared" si="155"/>
        <v>2871000</v>
      </c>
      <c r="H671" s="65">
        <f t="shared" si="155"/>
        <v>0</v>
      </c>
      <c r="I671" s="73">
        <f t="shared" si="155"/>
        <v>2798100</v>
      </c>
      <c r="J671" s="69">
        <f t="shared" si="155"/>
        <v>2768100</v>
      </c>
      <c r="K671" s="54">
        <f t="shared" si="155"/>
        <v>0</v>
      </c>
      <c r="L671" s="55">
        <f t="shared" si="149"/>
        <v>0.9645294725956567</v>
      </c>
      <c r="M671" s="55">
        <f t="shared" si="150"/>
        <v>0.005424989902281196</v>
      </c>
      <c r="N671" s="16"/>
      <c r="O671" s="19"/>
    </row>
    <row r="672" spans="1:15" ht="12.75">
      <c r="A672" s="49">
        <v>667</v>
      </c>
      <c r="B672" s="57" t="s">
        <v>83</v>
      </c>
      <c r="C672" s="57" t="s">
        <v>83</v>
      </c>
      <c r="D672" s="58" t="s">
        <v>638</v>
      </c>
      <c r="E672" s="59">
        <v>30000</v>
      </c>
      <c r="F672" s="59">
        <v>30000</v>
      </c>
      <c r="G672" s="59"/>
      <c r="H672" s="66"/>
      <c r="I672" s="74">
        <v>30000</v>
      </c>
      <c r="J672" s="70"/>
      <c r="K672" s="60"/>
      <c r="L672" s="61">
        <f t="shared" si="149"/>
        <v>1</v>
      </c>
      <c r="M672" s="61">
        <f t="shared" si="150"/>
        <v>5.81643604833408E-05</v>
      </c>
      <c r="N672" s="16"/>
      <c r="O672" s="19"/>
    </row>
    <row r="673" spans="1:15" ht="12.75">
      <c r="A673" s="56">
        <v>668</v>
      </c>
      <c r="B673" s="57" t="s">
        <v>83</v>
      </c>
      <c r="C673" s="57" t="s">
        <v>83</v>
      </c>
      <c r="D673" s="58" t="s">
        <v>361</v>
      </c>
      <c r="E673" s="59">
        <v>2755000</v>
      </c>
      <c r="F673" s="59">
        <v>2871000</v>
      </c>
      <c r="G673" s="59">
        <v>2871000</v>
      </c>
      <c r="H673" s="66"/>
      <c r="I673" s="74">
        <v>2768100</v>
      </c>
      <c r="J673" s="70">
        <v>2768100</v>
      </c>
      <c r="K673" s="60"/>
      <c r="L673" s="61">
        <f t="shared" si="149"/>
        <v>0.964158829676071</v>
      </c>
      <c r="M673" s="61">
        <f t="shared" si="150"/>
        <v>0.005366825541797855</v>
      </c>
      <c r="N673" s="16"/>
      <c r="O673" s="19"/>
    </row>
    <row r="674" spans="1:15" ht="25.5">
      <c r="A674" s="49">
        <v>669</v>
      </c>
      <c r="B674" s="57" t="s">
        <v>83</v>
      </c>
      <c r="C674" s="57" t="s">
        <v>83</v>
      </c>
      <c r="D674" s="80" t="s">
        <v>657</v>
      </c>
      <c r="E674" s="59">
        <v>70000</v>
      </c>
      <c r="F674" s="59"/>
      <c r="G674" s="59"/>
      <c r="H674" s="66"/>
      <c r="I674" s="74"/>
      <c r="J674" s="70"/>
      <c r="K674" s="60"/>
      <c r="L674" s="61"/>
      <c r="M674" s="61">
        <f t="shared" si="150"/>
        <v>0</v>
      </c>
      <c r="N674" s="16"/>
      <c r="O674" s="19"/>
    </row>
    <row r="675" spans="1:15" ht="12.75">
      <c r="A675" s="56">
        <v>670</v>
      </c>
      <c r="B675" s="50" t="s">
        <v>83</v>
      </c>
      <c r="C675" s="51" t="s">
        <v>362</v>
      </c>
      <c r="D675" s="52" t="s">
        <v>363</v>
      </c>
      <c r="E675" s="53">
        <f aca="true" t="shared" si="156" ref="E675:K675">SUM(E676:E678)</f>
        <v>500000</v>
      </c>
      <c r="F675" s="53">
        <f t="shared" si="156"/>
        <v>800000</v>
      </c>
      <c r="G675" s="53">
        <f t="shared" si="156"/>
        <v>550000</v>
      </c>
      <c r="H675" s="65">
        <f t="shared" si="156"/>
        <v>0</v>
      </c>
      <c r="I675" s="73">
        <f t="shared" si="156"/>
        <v>752499.26</v>
      </c>
      <c r="J675" s="69">
        <f t="shared" si="156"/>
        <v>550000</v>
      </c>
      <c r="K675" s="54">
        <f t="shared" si="156"/>
        <v>0</v>
      </c>
      <c r="L675" s="55">
        <f aca="true" t="shared" si="157" ref="L675:L709">I675/F675</f>
        <v>0.940624075</v>
      </c>
      <c r="M675" s="55">
        <f t="shared" si="150"/>
        <v>0.0014589546074029063</v>
      </c>
      <c r="N675" s="16"/>
      <c r="O675" s="19"/>
    </row>
    <row r="676" spans="1:15" ht="12.75">
      <c r="A676" s="49">
        <v>671</v>
      </c>
      <c r="B676" s="57" t="s">
        <v>83</v>
      </c>
      <c r="C676" s="57" t="s">
        <v>83</v>
      </c>
      <c r="D676" s="58" t="s">
        <v>639</v>
      </c>
      <c r="E676" s="59"/>
      <c r="F676" s="59">
        <v>200000</v>
      </c>
      <c r="G676" s="59"/>
      <c r="H676" s="66"/>
      <c r="I676" s="74">
        <v>152500</v>
      </c>
      <c r="J676" s="70"/>
      <c r="K676" s="60"/>
      <c r="L676" s="61">
        <f t="shared" si="157"/>
        <v>0.7625</v>
      </c>
      <c r="M676" s="61">
        <f t="shared" si="150"/>
        <v>0.0002956688324569824</v>
      </c>
      <c r="N676" s="16"/>
      <c r="O676" s="19"/>
    </row>
    <row r="677" spans="1:15" ht="12.75">
      <c r="A677" s="56">
        <v>672</v>
      </c>
      <c r="B677" s="57" t="s">
        <v>83</v>
      </c>
      <c r="C677" s="57" t="s">
        <v>83</v>
      </c>
      <c r="D677" s="58" t="s">
        <v>640</v>
      </c>
      <c r="E677" s="59">
        <v>500000</v>
      </c>
      <c r="F677" s="59">
        <v>550000</v>
      </c>
      <c r="G677" s="59">
        <v>550000</v>
      </c>
      <c r="H677" s="66"/>
      <c r="I677" s="74">
        <v>550000</v>
      </c>
      <c r="J677" s="70">
        <v>550000</v>
      </c>
      <c r="K677" s="60"/>
      <c r="L677" s="61">
        <f t="shared" si="157"/>
        <v>1</v>
      </c>
      <c r="M677" s="61">
        <f t="shared" si="150"/>
        <v>0.001066346608861248</v>
      </c>
      <c r="N677" s="16"/>
      <c r="O677" s="19"/>
    </row>
    <row r="678" spans="1:15" ht="25.5">
      <c r="A678" s="49">
        <v>673</v>
      </c>
      <c r="B678" s="57" t="s">
        <v>83</v>
      </c>
      <c r="C678" s="57" t="s">
        <v>83</v>
      </c>
      <c r="D678" s="58" t="s">
        <v>641</v>
      </c>
      <c r="E678" s="59"/>
      <c r="F678" s="59">
        <v>50000</v>
      </c>
      <c r="G678" s="59"/>
      <c r="H678" s="66"/>
      <c r="I678" s="74">
        <v>49999.26</v>
      </c>
      <c r="J678" s="70"/>
      <c r="K678" s="60"/>
      <c r="L678" s="61">
        <f t="shared" si="157"/>
        <v>0.9999852</v>
      </c>
      <c r="M678" s="61">
        <f t="shared" si="150"/>
        <v>9.693916608467607E-05</v>
      </c>
      <c r="N678" s="16"/>
      <c r="O678" s="19"/>
    </row>
    <row r="679" spans="1:15" ht="12.75">
      <c r="A679" s="56">
        <v>674</v>
      </c>
      <c r="B679" s="50" t="s">
        <v>83</v>
      </c>
      <c r="C679" s="51" t="s">
        <v>364</v>
      </c>
      <c r="D679" s="52" t="s">
        <v>365</v>
      </c>
      <c r="E679" s="53">
        <f aca="true" t="shared" si="158" ref="E679:K679">SUM(E680:E683)</f>
        <v>1650000</v>
      </c>
      <c r="F679" s="53">
        <f t="shared" si="158"/>
        <v>1650000</v>
      </c>
      <c r="G679" s="53">
        <f t="shared" si="158"/>
        <v>1425000</v>
      </c>
      <c r="H679" s="65">
        <f t="shared" si="158"/>
        <v>182000</v>
      </c>
      <c r="I679" s="73">
        <f t="shared" si="158"/>
        <v>878265.79</v>
      </c>
      <c r="J679" s="69">
        <f t="shared" si="158"/>
        <v>774565.79</v>
      </c>
      <c r="K679" s="54">
        <f t="shared" si="158"/>
        <v>105140.38</v>
      </c>
      <c r="L679" s="55">
        <f t="shared" si="157"/>
        <v>0.532282296969697</v>
      </c>
      <c r="M679" s="55">
        <f t="shared" si="150"/>
        <v>0.0017027922669915361</v>
      </c>
      <c r="N679" s="16"/>
      <c r="O679" s="19"/>
    </row>
    <row r="680" spans="1:15" ht="25.5">
      <c r="A680" s="49">
        <v>675</v>
      </c>
      <c r="B680" s="57" t="s">
        <v>83</v>
      </c>
      <c r="C680" s="57" t="s">
        <v>83</v>
      </c>
      <c r="D680" s="58" t="s">
        <v>315</v>
      </c>
      <c r="E680" s="59"/>
      <c r="F680" s="59">
        <v>225000</v>
      </c>
      <c r="G680" s="59"/>
      <c r="H680" s="66"/>
      <c r="I680" s="74">
        <v>103700</v>
      </c>
      <c r="J680" s="70"/>
      <c r="K680" s="60"/>
      <c r="L680" s="61">
        <f t="shared" si="157"/>
        <v>0.4608888888888889</v>
      </c>
      <c r="M680" s="61">
        <f t="shared" si="150"/>
        <v>0.000201054806070748</v>
      </c>
      <c r="N680" s="16"/>
      <c r="O680" s="19"/>
    </row>
    <row r="681" spans="1:15" ht="25.5">
      <c r="A681" s="56">
        <v>676</v>
      </c>
      <c r="B681" s="57" t="s">
        <v>83</v>
      </c>
      <c r="C681" s="57" t="s">
        <v>83</v>
      </c>
      <c r="D681" s="58" t="s">
        <v>40</v>
      </c>
      <c r="E681" s="59">
        <v>500000</v>
      </c>
      <c r="F681" s="59">
        <v>500000</v>
      </c>
      <c r="G681" s="59">
        <v>500000</v>
      </c>
      <c r="H681" s="66"/>
      <c r="I681" s="74">
        <v>387415.55</v>
      </c>
      <c r="J681" s="70">
        <v>387415.55</v>
      </c>
      <c r="K681" s="60"/>
      <c r="L681" s="61">
        <f t="shared" si="157"/>
        <v>0.7748311</v>
      </c>
      <c r="M681" s="61">
        <f t="shared" si="150"/>
        <v>0.0007511259235683913</v>
      </c>
      <c r="N681" s="16"/>
      <c r="O681" s="19"/>
    </row>
    <row r="682" spans="1:15" ht="25.5">
      <c r="A682" s="49">
        <v>677</v>
      </c>
      <c r="B682" s="57" t="s">
        <v>83</v>
      </c>
      <c r="C682" s="57" t="s">
        <v>83</v>
      </c>
      <c r="D682" s="58" t="s">
        <v>39</v>
      </c>
      <c r="E682" s="59">
        <v>950000</v>
      </c>
      <c r="F682" s="59">
        <v>565000</v>
      </c>
      <c r="G682" s="59">
        <v>565000</v>
      </c>
      <c r="H682" s="66"/>
      <c r="I682" s="74">
        <v>172646.43</v>
      </c>
      <c r="J682" s="70">
        <v>172646.43</v>
      </c>
      <c r="K682" s="60"/>
      <c r="L682" s="61">
        <f t="shared" si="157"/>
        <v>0.30556890265486725</v>
      </c>
      <c r="M682" s="61">
        <f aca="true" t="shared" si="159" ref="M682:M709">I682/$I$6</f>
        <v>0.00033472897302272875</v>
      </c>
      <c r="N682" s="16"/>
      <c r="O682" s="19"/>
    </row>
    <row r="683" spans="1:15" ht="12.75">
      <c r="A683" s="56">
        <v>678</v>
      </c>
      <c r="B683" s="57" t="s">
        <v>83</v>
      </c>
      <c r="C683" s="57" t="s">
        <v>83</v>
      </c>
      <c r="D683" s="58" t="s">
        <v>452</v>
      </c>
      <c r="E683" s="59">
        <v>200000</v>
      </c>
      <c r="F683" s="59">
        <v>360000</v>
      </c>
      <c r="G683" s="59">
        <v>360000</v>
      </c>
      <c r="H683" s="66">
        <v>182000</v>
      </c>
      <c r="I683" s="74">
        <v>214503.81</v>
      </c>
      <c r="J683" s="70">
        <v>214503.81</v>
      </c>
      <c r="K683" s="60">
        <v>105140.38</v>
      </c>
      <c r="L683" s="61">
        <f t="shared" si="157"/>
        <v>0.5958439166666667</v>
      </c>
      <c r="M683" s="61">
        <f t="shared" si="159"/>
        <v>0.0004158825643296681</v>
      </c>
      <c r="N683" s="16"/>
      <c r="O683" s="19"/>
    </row>
    <row r="684" spans="1:15" ht="12.75">
      <c r="A684" s="49">
        <v>679</v>
      </c>
      <c r="B684" s="50" t="s">
        <v>83</v>
      </c>
      <c r="C684" s="51" t="s">
        <v>366</v>
      </c>
      <c r="D684" s="52" t="s">
        <v>454</v>
      </c>
      <c r="E684" s="53">
        <f aca="true" t="shared" si="160" ref="E684:K684">SUM(E685:E687)</f>
        <v>7505000</v>
      </c>
      <c r="F684" s="53">
        <f t="shared" si="160"/>
        <v>7586871</v>
      </c>
      <c r="G684" s="53">
        <f t="shared" si="160"/>
        <v>628000</v>
      </c>
      <c r="H684" s="65">
        <f t="shared" si="160"/>
        <v>0</v>
      </c>
      <c r="I684" s="73">
        <f t="shared" si="160"/>
        <v>6041723.55</v>
      </c>
      <c r="J684" s="69">
        <f t="shared" si="160"/>
        <v>497717.58</v>
      </c>
      <c r="K684" s="54">
        <f t="shared" si="160"/>
        <v>0</v>
      </c>
      <c r="L684" s="55">
        <f t="shared" si="157"/>
        <v>0.796339301142724</v>
      </c>
      <c r="M684" s="55">
        <f t="shared" si="159"/>
        <v>0.011713766216762981</v>
      </c>
      <c r="N684" s="16"/>
      <c r="O684" s="19"/>
    </row>
    <row r="685" spans="1:15" ht="38.25">
      <c r="A685" s="56">
        <v>680</v>
      </c>
      <c r="B685" s="57" t="s">
        <v>83</v>
      </c>
      <c r="C685" s="57" t="s">
        <v>83</v>
      </c>
      <c r="D685" s="58" t="s">
        <v>642</v>
      </c>
      <c r="E685" s="59">
        <v>6800000</v>
      </c>
      <c r="F685" s="59">
        <v>6958871</v>
      </c>
      <c r="G685" s="59"/>
      <c r="H685" s="66"/>
      <c r="I685" s="74">
        <v>5544005.97</v>
      </c>
      <c r="J685" s="70"/>
      <c r="K685" s="60"/>
      <c r="L685" s="61">
        <f t="shared" si="157"/>
        <v>0.796681813759732</v>
      </c>
      <c r="M685" s="61">
        <f t="shared" si="159"/>
        <v>0.010748785392029114</v>
      </c>
      <c r="N685" s="16"/>
      <c r="O685" s="19"/>
    </row>
    <row r="686" spans="1:15" ht="12.75">
      <c r="A686" s="49">
        <v>681</v>
      </c>
      <c r="B686" s="57" t="s">
        <v>83</v>
      </c>
      <c r="C686" s="57" t="s">
        <v>83</v>
      </c>
      <c r="D686" s="58" t="s">
        <v>367</v>
      </c>
      <c r="E686" s="59">
        <v>90000</v>
      </c>
      <c r="F686" s="59">
        <v>90000</v>
      </c>
      <c r="G686" s="59">
        <v>90000</v>
      </c>
      <c r="H686" s="66"/>
      <c r="I686" s="74"/>
      <c r="J686" s="70">
        <f>0-0</f>
        <v>0</v>
      </c>
      <c r="K686" s="60"/>
      <c r="L686" s="61">
        <f t="shared" si="157"/>
        <v>0</v>
      </c>
      <c r="M686" s="61">
        <f t="shared" si="159"/>
        <v>0</v>
      </c>
      <c r="N686" s="16"/>
      <c r="O686" s="19"/>
    </row>
    <row r="687" spans="1:15" ht="12.75">
      <c r="A687" s="56">
        <v>682</v>
      </c>
      <c r="B687" s="57" t="s">
        <v>83</v>
      </c>
      <c r="C687" s="57" t="s">
        <v>83</v>
      </c>
      <c r="D687" s="58" t="s">
        <v>452</v>
      </c>
      <c r="E687" s="59">
        <v>615000</v>
      </c>
      <c r="F687" s="59">
        <v>538000</v>
      </c>
      <c r="G687" s="59">
        <v>538000</v>
      </c>
      <c r="H687" s="66"/>
      <c r="I687" s="74">
        <v>497717.58</v>
      </c>
      <c r="J687" s="70">
        <v>497717.58</v>
      </c>
      <c r="K687" s="60"/>
      <c r="L687" s="61">
        <f t="shared" si="157"/>
        <v>0.9251256133828997</v>
      </c>
      <c r="M687" s="61">
        <f t="shared" si="159"/>
        <v>0.0009649808247338671</v>
      </c>
      <c r="N687" s="16"/>
      <c r="O687" s="19"/>
    </row>
    <row r="688" spans="1:15" ht="38.25">
      <c r="A688" s="37">
        <v>683</v>
      </c>
      <c r="B688" s="43" t="s">
        <v>368</v>
      </c>
      <c r="C688" s="44" t="s">
        <v>83</v>
      </c>
      <c r="D688" s="45" t="s">
        <v>369</v>
      </c>
      <c r="E688" s="46">
        <f aca="true" t="shared" si="161" ref="E688:K688">E689+E691+E701</f>
        <v>8101000</v>
      </c>
      <c r="F688" s="46">
        <f t="shared" si="161"/>
        <v>8689100</v>
      </c>
      <c r="G688" s="46">
        <f t="shared" si="161"/>
        <v>7454500</v>
      </c>
      <c r="H688" s="64">
        <f t="shared" si="161"/>
        <v>4004730</v>
      </c>
      <c r="I688" s="72">
        <f t="shared" si="161"/>
        <v>7690745.74</v>
      </c>
      <c r="J688" s="68">
        <f t="shared" si="161"/>
        <v>7235674.41</v>
      </c>
      <c r="K688" s="47">
        <f t="shared" si="161"/>
        <v>3945171.77</v>
      </c>
      <c r="L688" s="48">
        <f t="shared" si="157"/>
        <v>0.8851026849731273</v>
      </c>
      <c r="M688" s="48">
        <f t="shared" si="159"/>
        <v>0.014910910253569252</v>
      </c>
      <c r="N688" s="16"/>
      <c r="O688" s="19"/>
    </row>
    <row r="689" spans="1:15" ht="12.75">
      <c r="A689" s="56">
        <v>684</v>
      </c>
      <c r="B689" s="50" t="s">
        <v>83</v>
      </c>
      <c r="C689" s="51" t="s">
        <v>370</v>
      </c>
      <c r="D689" s="52" t="s">
        <v>41</v>
      </c>
      <c r="E689" s="53">
        <f aca="true" t="shared" si="162" ref="E689:K689">E690</f>
        <v>15000</v>
      </c>
      <c r="F689" s="53">
        <f t="shared" si="162"/>
        <v>15000</v>
      </c>
      <c r="G689" s="53">
        <f t="shared" si="162"/>
        <v>15000</v>
      </c>
      <c r="H689" s="65">
        <f t="shared" si="162"/>
        <v>0</v>
      </c>
      <c r="I689" s="73">
        <f t="shared" si="162"/>
        <v>13439.08</v>
      </c>
      <c r="J689" s="69">
        <f t="shared" si="162"/>
        <v>13439.08</v>
      </c>
      <c r="K689" s="54">
        <f t="shared" si="162"/>
        <v>0</v>
      </c>
      <c r="L689" s="55">
        <f t="shared" si="157"/>
        <v>0.8959386666666667</v>
      </c>
      <c r="M689" s="55">
        <f t="shared" si="159"/>
        <v>2.6055849789481852E-05</v>
      </c>
      <c r="N689" s="16"/>
      <c r="O689" s="19"/>
    </row>
    <row r="690" spans="1:15" ht="12.75">
      <c r="A690" s="49">
        <v>685</v>
      </c>
      <c r="B690" s="57" t="s">
        <v>83</v>
      </c>
      <c r="C690" s="57" t="s">
        <v>83</v>
      </c>
      <c r="D690" s="58" t="s">
        <v>452</v>
      </c>
      <c r="E690" s="59">
        <v>15000</v>
      </c>
      <c r="F690" s="59">
        <v>15000</v>
      </c>
      <c r="G690" s="59">
        <v>15000</v>
      </c>
      <c r="H690" s="66"/>
      <c r="I690" s="74">
        <v>13439.08</v>
      </c>
      <c r="J690" s="70">
        <v>13439.08</v>
      </c>
      <c r="K690" s="60"/>
      <c r="L690" s="61">
        <f t="shared" si="157"/>
        <v>0.8959386666666667</v>
      </c>
      <c r="M690" s="61">
        <f t="shared" si="159"/>
        <v>2.6055849789481852E-05</v>
      </c>
      <c r="N690" s="16"/>
      <c r="O690" s="19"/>
    </row>
    <row r="691" spans="1:15" ht="12.75">
      <c r="A691" s="56">
        <v>686</v>
      </c>
      <c r="B691" s="50" t="s">
        <v>83</v>
      </c>
      <c r="C691" s="51" t="s">
        <v>371</v>
      </c>
      <c r="D691" s="52" t="s">
        <v>42</v>
      </c>
      <c r="E691" s="53">
        <f aca="true" t="shared" si="163" ref="E691:K691">SUM(E692:E700)</f>
        <v>8071000</v>
      </c>
      <c r="F691" s="53">
        <f t="shared" si="163"/>
        <v>8659100</v>
      </c>
      <c r="G691" s="53">
        <f t="shared" si="163"/>
        <v>7424500</v>
      </c>
      <c r="H691" s="65">
        <f t="shared" si="163"/>
        <v>4004730</v>
      </c>
      <c r="I691" s="73">
        <f t="shared" si="163"/>
        <v>7662306.66</v>
      </c>
      <c r="J691" s="69">
        <f t="shared" si="163"/>
        <v>7207235.33</v>
      </c>
      <c r="K691" s="54">
        <f t="shared" si="163"/>
        <v>3945171.77</v>
      </c>
      <c r="L691" s="55">
        <f t="shared" si="157"/>
        <v>0.8848848794909402</v>
      </c>
      <c r="M691" s="55">
        <f t="shared" si="159"/>
        <v>0.0148557722235381</v>
      </c>
      <c r="N691" s="16"/>
      <c r="O691" s="19"/>
    </row>
    <row r="692" spans="1:15" ht="25.5">
      <c r="A692" s="49">
        <v>687</v>
      </c>
      <c r="B692" s="57" t="s">
        <v>83</v>
      </c>
      <c r="C692" s="57" t="s">
        <v>83</v>
      </c>
      <c r="D692" s="58" t="s">
        <v>643</v>
      </c>
      <c r="E692" s="59">
        <v>500000</v>
      </c>
      <c r="F692" s="59">
        <v>500000</v>
      </c>
      <c r="G692" s="59"/>
      <c r="H692" s="66"/>
      <c r="I692" s="74">
        <v>62220</v>
      </c>
      <c r="J692" s="70"/>
      <c r="K692" s="60"/>
      <c r="L692" s="61">
        <f t="shared" si="157"/>
        <v>0.12444</v>
      </c>
      <c r="M692" s="61">
        <f t="shared" si="159"/>
        <v>0.00012063288364244881</v>
      </c>
      <c r="N692" s="16"/>
      <c r="O692" s="19"/>
    </row>
    <row r="693" spans="1:15" ht="25.5">
      <c r="A693" s="56">
        <v>688</v>
      </c>
      <c r="B693" s="57" t="s">
        <v>83</v>
      </c>
      <c r="C693" s="57" t="s">
        <v>83</v>
      </c>
      <c r="D693" s="58" t="s">
        <v>644</v>
      </c>
      <c r="E693" s="59"/>
      <c r="F693" s="59">
        <v>4000</v>
      </c>
      <c r="G693" s="59"/>
      <c r="H693" s="66"/>
      <c r="I693" s="74">
        <v>3999.16</v>
      </c>
      <c r="J693" s="70"/>
      <c r="K693" s="60"/>
      <c r="L693" s="61">
        <f t="shared" si="157"/>
        <v>0.99979</v>
      </c>
      <c r="M693" s="61">
        <f t="shared" si="159"/>
        <v>7.753619462351906E-06</v>
      </c>
      <c r="N693" s="16"/>
      <c r="O693" s="19"/>
    </row>
    <row r="694" spans="1:15" ht="25.5">
      <c r="A694" s="49">
        <v>689</v>
      </c>
      <c r="B694" s="57" t="s">
        <v>83</v>
      </c>
      <c r="C694" s="57" t="s">
        <v>83</v>
      </c>
      <c r="D694" s="58" t="s">
        <v>663</v>
      </c>
      <c r="E694" s="59"/>
      <c r="F694" s="59">
        <v>341600</v>
      </c>
      <c r="G694" s="59"/>
      <c r="H694" s="66"/>
      <c r="I694" s="74">
        <v>10000</v>
      </c>
      <c r="J694" s="70"/>
      <c r="K694" s="60"/>
      <c r="L694" s="61">
        <f t="shared" si="157"/>
        <v>0.02927400468384075</v>
      </c>
      <c r="M694" s="61">
        <f t="shared" si="159"/>
        <v>1.9388120161113598E-05</v>
      </c>
      <c r="N694" s="16"/>
      <c r="O694" s="19"/>
    </row>
    <row r="695" spans="1:15" ht="12.75">
      <c r="A695" s="56">
        <v>690</v>
      </c>
      <c r="B695" s="57" t="s">
        <v>83</v>
      </c>
      <c r="C695" s="57" t="s">
        <v>83</v>
      </c>
      <c r="D695" s="58" t="s">
        <v>748</v>
      </c>
      <c r="E695" s="59">
        <v>7261000</v>
      </c>
      <c r="F695" s="59">
        <v>7309500</v>
      </c>
      <c r="G695" s="59">
        <v>7309500</v>
      </c>
      <c r="H695" s="66">
        <v>4004730</v>
      </c>
      <c r="I695" s="74">
        <v>7093497.32</v>
      </c>
      <c r="J695" s="70">
        <v>7093497.32</v>
      </c>
      <c r="K695" s="60">
        <v>3945171.77</v>
      </c>
      <c r="L695" s="61">
        <f t="shared" si="157"/>
        <v>0.9704490484985293</v>
      </c>
      <c r="M695" s="61">
        <f t="shared" si="159"/>
        <v>0.013752957840269728</v>
      </c>
      <c r="N695" s="16"/>
      <c r="O695" s="19"/>
    </row>
    <row r="696" spans="1:15" ht="25.5">
      <c r="A696" s="49">
        <v>691</v>
      </c>
      <c r="B696" s="57" t="s">
        <v>83</v>
      </c>
      <c r="C696" s="57" t="s">
        <v>83</v>
      </c>
      <c r="D696" s="58" t="s">
        <v>664</v>
      </c>
      <c r="E696" s="59"/>
      <c r="F696" s="59">
        <v>115000</v>
      </c>
      <c r="G696" s="59">
        <v>115000</v>
      </c>
      <c r="H696" s="66"/>
      <c r="I696" s="74">
        <v>113738.01</v>
      </c>
      <c r="J696" s="70">
        <v>113738.01</v>
      </c>
      <c r="K696" s="60"/>
      <c r="L696" s="61">
        <f t="shared" si="157"/>
        <v>0.9890261739130435</v>
      </c>
      <c r="M696" s="61">
        <f t="shared" si="159"/>
        <v>0.000220516620476594</v>
      </c>
      <c r="N696" s="16"/>
      <c r="O696" s="19"/>
    </row>
    <row r="697" spans="1:15" ht="25.5">
      <c r="A697" s="56">
        <v>692</v>
      </c>
      <c r="B697" s="57" t="s">
        <v>83</v>
      </c>
      <c r="C697" s="57" t="s">
        <v>83</v>
      </c>
      <c r="D697" s="58" t="s">
        <v>665</v>
      </c>
      <c r="E697" s="59">
        <v>60000</v>
      </c>
      <c r="F697" s="59">
        <v>60000</v>
      </c>
      <c r="G697" s="59"/>
      <c r="H697" s="66"/>
      <c r="I697" s="74">
        <v>50693.39</v>
      </c>
      <c r="J697" s="70"/>
      <c r="K697" s="60"/>
      <c r="L697" s="61">
        <f t="shared" si="157"/>
        <v>0.8448898333333333</v>
      </c>
      <c r="M697" s="61">
        <f t="shared" si="159"/>
        <v>9.828495366941945E-05</v>
      </c>
      <c r="N697" s="16"/>
      <c r="O697" s="19"/>
    </row>
    <row r="698" spans="1:15" ht="38.25">
      <c r="A698" s="49">
        <v>693</v>
      </c>
      <c r="B698" s="57" t="s">
        <v>83</v>
      </c>
      <c r="C698" s="57" t="s">
        <v>83</v>
      </c>
      <c r="D698" s="58" t="s">
        <v>666</v>
      </c>
      <c r="E698" s="59">
        <v>250000</v>
      </c>
      <c r="F698" s="59">
        <v>310000</v>
      </c>
      <c r="G698" s="59"/>
      <c r="H698" s="66"/>
      <c r="I698" s="74">
        <v>309999.99</v>
      </c>
      <c r="J698" s="70"/>
      <c r="K698" s="60"/>
      <c r="L698" s="61">
        <f t="shared" si="157"/>
        <v>0.9999999677419354</v>
      </c>
      <c r="M698" s="61">
        <f t="shared" si="159"/>
        <v>0.0006010317056064014</v>
      </c>
      <c r="N698" s="16"/>
      <c r="O698" s="19"/>
    </row>
    <row r="699" spans="1:15" ht="25.5">
      <c r="A699" s="56">
        <v>694</v>
      </c>
      <c r="B699" s="57" t="s">
        <v>83</v>
      </c>
      <c r="C699" s="57" t="s">
        <v>83</v>
      </c>
      <c r="D699" s="58" t="s">
        <v>667</v>
      </c>
      <c r="E699" s="59"/>
      <c r="F699" s="59">
        <v>10200</v>
      </c>
      <c r="G699" s="59"/>
      <c r="H699" s="66"/>
      <c r="I699" s="74">
        <v>9874.99</v>
      </c>
      <c r="J699" s="70"/>
      <c r="K699" s="60"/>
      <c r="L699" s="61">
        <f t="shared" si="157"/>
        <v>0.9681362745098039</v>
      </c>
      <c r="M699" s="61">
        <f t="shared" si="159"/>
        <v>1.9145749270979517E-05</v>
      </c>
      <c r="N699" s="16"/>
      <c r="O699" s="19"/>
    </row>
    <row r="700" spans="1:15" ht="12.75">
      <c r="A700" s="49">
        <v>695</v>
      </c>
      <c r="B700" s="57" t="s">
        <v>83</v>
      </c>
      <c r="C700" s="57" t="s">
        <v>83</v>
      </c>
      <c r="D700" s="58" t="s">
        <v>668</v>
      </c>
      <c r="E700" s="59"/>
      <c r="F700" s="59">
        <v>8800</v>
      </c>
      <c r="G700" s="59"/>
      <c r="H700" s="66"/>
      <c r="I700" s="74">
        <v>8283.8</v>
      </c>
      <c r="J700" s="70"/>
      <c r="K700" s="60"/>
      <c r="L700" s="61">
        <f t="shared" si="157"/>
        <v>0.9413409090909091</v>
      </c>
      <c r="M700" s="61">
        <f t="shared" si="159"/>
        <v>1.6060730979063282E-05</v>
      </c>
      <c r="N700" s="16"/>
      <c r="O700" s="19"/>
    </row>
    <row r="701" spans="1:15" ht="12.75">
      <c r="A701" s="56">
        <v>696</v>
      </c>
      <c r="B701" s="50" t="s">
        <v>83</v>
      </c>
      <c r="C701" s="51" t="s">
        <v>669</v>
      </c>
      <c r="D701" s="52" t="s">
        <v>454</v>
      </c>
      <c r="E701" s="53">
        <f aca="true" t="shared" si="164" ref="E701:K701">E702</f>
        <v>15000</v>
      </c>
      <c r="F701" s="53">
        <f t="shared" si="164"/>
        <v>15000</v>
      </c>
      <c r="G701" s="53">
        <f t="shared" si="164"/>
        <v>15000</v>
      </c>
      <c r="H701" s="65">
        <f t="shared" si="164"/>
        <v>0</v>
      </c>
      <c r="I701" s="73">
        <f t="shared" si="164"/>
        <v>15000</v>
      </c>
      <c r="J701" s="69">
        <f t="shared" si="164"/>
        <v>15000</v>
      </c>
      <c r="K701" s="54">
        <f t="shared" si="164"/>
        <v>0</v>
      </c>
      <c r="L701" s="55">
        <f t="shared" si="157"/>
        <v>1</v>
      </c>
      <c r="M701" s="55">
        <f t="shared" si="159"/>
        <v>2.90821802416704E-05</v>
      </c>
      <c r="N701" s="16"/>
      <c r="O701" s="19"/>
    </row>
    <row r="702" spans="1:15" ht="12.75">
      <c r="A702" s="49">
        <v>697</v>
      </c>
      <c r="B702" s="57" t="s">
        <v>83</v>
      </c>
      <c r="C702" s="57" t="s">
        <v>83</v>
      </c>
      <c r="D702" s="58" t="s">
        <v>670</v>
      </c>
      <c r="E702" s="59">
        <v>15000</v>
      </c>
      <c r="F702" s="59">
        <v>15000</v>
      </c>
      <c r="G702" s="59">
        <v>15000</v>
      </c>
      <c r="H702" s="66"/>
      <c r="I702" s="74">
        <v>15000</v>
      </c>
      <c r="J702" s="70">
        <v>15000</v>
      </c>
      <c r="K702" s="60"/>
      <c r="L702" s="61">
        <f t="shared" si="157"/>
        <v>1</v>
      </c>
      <c r="M702" s="61">
        <f t="shared" si="159"/>
        <v>2.90821802416704E-05</v>
      </c>
      <c r="N702" s="16"/>
      <c r="O702" s="19"/>
    </row>
    <row r="703" spans="1:15" ht="19.5" customHeight="1">
      <c r="A703" s="86">
        <v>698</v>
      </c>
      <c r="B703" s="43" t="s">
        <v>749</v>
      </c>
      <c r="C703" s="44" t="s">
        <v>83</v>
      </c>
      <c r="D703" s="45" t="s">
        <v>750</v>
      </c>
      <c r="E703" s="46">
        <f aca="true" t="shared" si="165" ref="E703:K703">E704+E719+E721+E723</f>
        <v>30195344</v>
      </c>
      <c r="F703" s="46">
        <f t="shared" si="165"/>
        <v>20758364</v>
      </c>
      <c r="G703" s="46">
        <f t="shared" si="165"/>
        <v>9926000</v>
      </c>
      <c r="H703" s="64">
        <f t="shared" si="165"/>
        <v>3836604</v>
      </c>
      <c r="I703" s="72">
        <f t="shared" si="165"/>
        <v>17667236.73</v>
      </c>
      <c r="J703" s="68">
        <f t="shared" si="165"/>
        <v>9875197.52</v>
      </c>
      <c r="K703" s="47">
        <f t="shared" si="165"/>
        <v>3804552.77</v>
      </c>
      <c r="L703" s="48">
        <f t="shared" si="157"/>
        <v>0.8510900343591624</v>
      </c>
      <c r="M703" s="48">
        <f t="shared" si="159"/>
        <v>0.03425345086360797</v>
      </c>
      <c r="N703" s="16"/>
      <c r="O703" s="19"/>
    </row>
    <row r="704" spans="1:15" ht="12.75">
      <c r="A704" s="49">
        <v>699</v>
      </c>
      <c r="B704" s="50" t="s">
        <v>83</v>
      </c>
      <c r="C704" s="51" t="s">
        <v>751</v>
      </c>
      <c r="D704" s="52" t="s">
        <v>752</v>
      </c>
      <c r="E704" s="53">
        <f aca="true" t="shared" si="166" ref="E704:K704">SUM(E705:E718)</f>
        <v>22478344</v>
      </c>
      <c r="F704" s="53">
        <f t="shared" si="166"/>
        <v>10844564</v>
      </c>
      <c r="G704" s="53">
        <f t="shared" si="166"/>
        <v>12200</v>
      </c>
      <c r="H704" s="65">
        <f t="shared" si="166"/>
        <v>0</v>
      </c>
      <c r="I704" s="73">
        <f t="shared" si="166"/>
        <v>7804239.209999999</v>
      </c>
      <c r="J704" s="69">
        <f t="shared" si="166"/>
        <v>12200</v>
      </c>
      <c r="K704" s="54">
        <f t="shared" si="166"/>
        <v>0</v>
      </c>
      <c r="L704" s="55">
        <f t="shared" si="157"/>
        <v>0.7196452720459762</v>
      </c>
      <c r="M704" s="55">
        <f t="shared" si="159"/>
        <v>0.015130952756955425</v>
      </c>
      <c r="N704" s="16"/>
      <c r="O704" s="19"/>
    </row>
    <row r="705" spans="1:15" ht="25.5">
      <c r="A705" s="56">
        <v>700</v>
      </c>
      <c r="B705" s="57" t="s">
        <v>83</v>
      </c>
      <c r="C705" s="57" t="s">
        <v>83</v>
      </c>
      <c r="D705" s="58" t="s">
        <v>671</v>
      </c>
      <c r="E705" s="59">
        <v>50000</v>
      </c>
      <c r="F705" s="59">
        <v>50000</v>
      </c>
      <c r="G705" s="59"/>
      <c r="H705" s="66"/>
      <c r="I705" s="74">
        <v>42700</v>
      </c>
      <c r="J705" s="70"/>
      <c r="K705" s="60"/>
      <c r="L705" s="61">
        <f t="shared" si="157"/>
        <v>0.854</v>
      </c>
      <c r="M705" s="61">
        <f t="shared" si="159"/>
        <v>8.278727308795506E-05</v>
      </c>
      <c r="N705" s="16"/>
      <c r="O705" s="19"/>
    </row>
    <row r="706" spans="1:15" ht="25.5">
      <c r="A706" s="49">
        <v>701</v>
      </c>
      <c r="B706" s="57" t="s">
        <v>83</v>
      </c>
      <c r="C706" s="57" t="s">
        <v>83</v>
      </c>
      <c r="D706" s="58" t="s">
        <v>753</v>
      </c>
      <c r="E706" s="59"/>
      <c r="F706" s="59">
        <v>250000</v>
      </c>
      <c r="G706" s="59"/>
      <c r="H706" s="66"/>
      <c r="I706" s="74">
        <v>80648.6</v>
      </c>
      <c r="J706" s="70"/>
      <c r="K706" s="60"/>
      <c r="L706" s="61">
        <f t="shared" si="157"/>
        <v>0.3225944</v>
      </c>
      <c r="M706" s="61">
        <f t="shared" si="159"/>
        <v>0.00015636247476255862</v>
      </c>
      <c r="N706" s="16"/>
      <c r="O706" s="19"/>
    </row>
    <row r="707" spans="1:15" ht="25.5">
      <c r="A707" s="56">
        <v>702</v>
      </c>
      <c r="B707" s="57" t="s">
        <v>83</v>
      </c>
      <c r="C707" s="57" t="s">
        <v>83</v>
      </c>
      <c r="D707" s="58" t="s">
        <v>672</v>
      </c>
      <c r="E707" s="59">
        <v>7434472</v>
      </c>
      <c r="F707" s="59">
        <v>2022500</v>
      </c>
      <c r="G707" s="59"/>
      <c r="H707" s="66"/>
      <c r="I707" s="74">
        <v>6071.94</v>
      </c>
      <c r="J707" s="70"/>
      <c r="K707" s="60"/>
      <c r="L707" s="61">
        <f t="shared" si="157"/>
        <v>0.003002195302843016</v>
      </c>
      <c r="M707" s="61">
        <f t="shared" si="159"/>
        <v>1.177235023310721E-05</v>
      </c>
      <c r="N707" s="16"/>
      <c r="O707" s="19"/>
    </row>
    <row r="708" spans="1:255" ht="25.5">
      <c r="A708" s="49">
        <v>703</v>
      </c>
      <c r="B708" s="57" t="s">
        <v>83</v>
      </c>
      <c r="C708" s="57" t="s">
        <v>83</v>
      </c>
      <c r="D708" s="58" t="s">
        <v>673</v>
      </c>
      <c r="E708" s="59">
        <v>6000000</v>
      </c>
      <c r="F708" s="59">
        <v>80000</v>
      </c>
      <c r="G708" s="59"/>
      <c r="H708" s="66"/>
      <c r="I708" s="74">
        <v>47440.7</v>
      </c>
      <c r="J708" s="70"/>
      <c r="K708" s="60"/>
      <c r="L708" s="61">
        <f t="shared" si="157"/>
        <v>0.59300875</v>
      </c>
      <c r="M708" s="61">
        <f t="shared" si="159"/>
        <v>9.197859921273418E-05</v>
      </c>
      <c r="N708" s="16"/>
      <c r="O708" s="24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  <c r="DQ708" s="25"/>
      <c r="DR708" s="25"/>
      <c r="DS708" s="25"/>
      <c r="DT708" s="25"/>
      <c r="DU708" s="25"/>
      <c r="DV708" s="25"/>
      <c r="DW708" s="25"/>
      <c r="DX708" s="25"/>
      <c r="DY708" s="25"/>
      <c r="DZ708" s="25"/>
      <c r="EA708" s="25"/>
      <c r="EB708" s="25"/>
      <c r="EC708" s="25"/>
      <c r="ED708" s="25"/>
      <c r="EE708" s="25"/>
      <c r="EF708" s="25"/>
      <c r="EG708" s="25"/>
      <c r="EH708" s="25"/>
      <c r="EI708" s="25"/>
      <c r="EJ708" s="25"/>
      <c r="EK708" s="25"/>
      <c r="EL708" s="25"/>
      <c r="EM708" s="25"/>
      <c r="EN708" s="25"/>
      <c r="EO708" s="25"/>
      <c r="EP708" s="25"/>
      <c r="EQ708" s="25"/>
      <c r="ER708" s="25"/>
      <c r="ES708" s="25"/>
      <c r="ET708" s="25"/>
      <c r="EU708" s="25"/>
      <c r="EV708" s="25"/>
      <c r="EW708" s="25"/>
      <c r="EX708" s="25"/>
      <c r="EY708" s="25"/>
      <c r="EZ708" s="25"/>
      <c r="FA708" s="25"/>
      <c r="FB708" s="25"/>
      <c r="FC708" s="25"/>
      <c r="FD708" s="25"/>
      <c r="FE708" s="25"/>
      <c r="FF708" s="25"/>
      <c r="FG708" s="25"/>
      <c r="FH708" s="25"/>
      <c r="FI708" s="25"/>
      <c r="FJ708" s="25"/>
      <c r="FK708" s="25"/>
      <c r="FL708" s="25"/>
      <c r="FM708" s="25"/>
      <c r="FN708" s="25"/>
      <c r="FO708" s="25"/>
      <c r="FP708" s="25"/>
      <c r="FQ708" s="25"/>
      <c r="FR708" s="25"/>
      <c r="FS708" s="25"/>
      <c r="FT708" s="25"/>
      <c r="FU708" s="25"/>
      <c r="FV708" s="25"/>
      <c r="FW708" s="25"/>
      <c r="FX708" s="25"/>
      <c r="FY708" s="25"/>
      <c r="FZ708" s="25"/>
      <c r="GA708" s="25"/>
      <c r="GB708" s="25"/>
      <c r="GC708" s="25"/>
      <c r="GD708" s="25"/>
      <c r="GE708" s="25"/>
      <c r="GF708" s="25"/>
      <c r="GG708" s="25"/>
      <c r="GH708" s="25"/>
      <c r="GI708" s="25"/>
      <c r="GJ708" s="25"/>
      <c r="GK708" s="25"/>
      <c r="GL708" s="25"/>
      <c r="GM708" s="25"/>
      <c r="GN708" s="25"/>
      <c r="GO708" s="25"/>
      <c r="GP708" s="25"/>
      <c r="GQ708" s="25"/>
      <c r="GR708" s="25"/>
      <c r="GS708" s="25"/>
      <c r="GT708" s="25"/>
      <c r="GU708" s="25"/>
      <c r="GV708" s="25"/>
      <c r="GW708" s="25"/>
      <c r="GX708" s="25"/>
      <c r="GY708" s="25"/>
      <c r="GZ708" s="25"/>
      <c r="HA708" s="25"/>
      <c r="HB708" s="25"/>
      <c r="HC708" s="25"/>
      <c r="HD708" s="25"/>
      <c r="HE708" s="25"/>
      <c r="HF708" s="25"/>
      <c r="HG708" s="25"/>
      <c r="HH708" s="25"/>
      <c r="HI708" s="25"/>
      <c r="HJ708" s="25"/>
      <c r="HK708" s="25"/>
      <c r="HL708" s="25"/>
      <c r="HM708" s="25"/>
      <c r="HN708" s="25"/>
      <c r="HO708" s="25"/>
      <c r="HP708" s="25"/>
      <c r="HQ708" s="25"/>
      <c r="HR708" s="25"/>
      <c r="HS708" s="25"/>
      <c r="HT708" s="25"/>
      <c r="HU708" s="25"/>
      <c r="HV708" s="25"/>
      <c r="HW708" s="25"/>
      <c r="HX708" s="25"/>
      <c r="HY708" s="25"/>
      <c r="HZ708" s="25"/>
      <c r="IA708" s="25"/>
      <c r="IB708" s="25"/>
      <c r="IC708" s="25"/>
      <c r="ID708" s="25"/>
      <c r="IE708" s="25"/>
      <c r="IF708" s="25"/>
      <c r="IG708" s="25"/>
      <c r="IH708" s="25"/>
      <c r="II708" s="25"/>
      <c r="IJ708" s="25"/>
      <c r="IK708" s="25"/>
      <c r="IL708" s="25"/>
      <c r="IM708" s="25"/>
      <c r="IN708" s="25"/>
      <c r="IO708" s="25"/>
      <c r="IP708" s="25"/>
      <c r="IQ708" s="25"/>
      <c r="IR708" s="25"/>
      <c r="IS708" s="25"/>
      <c r="IT708" s="25"/>
      <c r="IU708" s="25"/>
    </row>
    <row r="709" spans="1:15" ht="25.5">
      <c r="A709" s="56">
        <v>704</v>
      </c>
      <c r="B709" s="57" t="s">
        <v>83</v>
      </c>
      <c r="C709" s="57" t="s">
        <v>83</v>
      </c>
      <c r="D709" s="58" t="s">
        <v>659</v>
      </c>
      <c r="E709" s="59">
        <v>5048872</v>
      </c>
      <c r="F709" s="59">
        <v>4955064</v>
      </c>
      <c r="G709" s="59"/>
      <c r="H709" s="66"/>
      <c r="I709" s="74">
        <v>4922842.02</v>
      </c>
      <c r="J709" s="70"/>
      <c r="K709" s="60"/>
      <c r="L709" s="61">
        <f t="shared" si="157"/>
        <v>0.9934971616915542</v>
      </c>
      <c r="M709" s="61">
        <f t="shared" si="159"/>
        <v>0.009544465261793918</v>
      </c>
      <c r="N709" s="16"/>
      <c r="O709" s="19"/>
    </row>
    <row r="710" spans="1:15" ht="38.25">
      <c r="A710" s="49">
        <v>705</v>
      </c>
      <c r="B710" s="57"/>
      <c r="C710" s="57"/>
      <c r="D710" s="82" t="s">
        <v>658</v>
      </c>
      <c r="E710" s="59">
        <v>500000</v>
      </c>
      <c r="F710" s="59"/>
      <c r="G710" s="59"/>
      <c r="H710" s="66"/>
      <c r="I710" s="74"/>
      <c r="J710" s="70"/>
      <c r="K710" s="60"/>
      <c r="L710" s="61"/>
      <c r="M710" s="61"/>
      <c r="N710" s="16"/>
      <c r="O710" s="19"/>
    </row>
    <row r="711" spans="1:15" ht="25.5">
      <c r="A711" s="56">
        <v>706</v>
      </c>
      <c r="B711" s="57" t="s">
        <v>83</v>
      </c>
      <c r="C711" s="57" t="s">
        <v>83</v>
      </c>
      <c r="D711" s="58" t="s">
        <v>674</v>
      </c>
      <c r="E711" s="59"/>
      <c r="F711" s="59">
        <v>93000</v>
      </c>
      <c r="G711" s="59"/>
      <c r="H711" s="66"/>
      <c r="I711" s="74">
        <v>93000</v>
      </c>
      <c r="J711" s="70"/>
      <c r="K711" s="60"/>
      <c r="L711" s="61">
        <f aca="true" t="shared" si="167" ref="L711:L727">I711/F711</f>
        <v>1</v>
      </c>
      <c r="M711" s="61">
        <f aca="true" t="shared" si="168" ref="M711:M727">I711/$I$6</f>
        <v>0.00018030951749835647</v>
      </c>
      <c r="N711" s="16"/>
      <c r="O711" s="19"/>
    </row>
    <row r="712" spans="1:15" ht="51">
      <c r="A712" s="49">
        <v>707</v>
      </c>
      <c r="B712" s="57" t="s">
        <v>83</v>
      </c>
      <c r="C712" s="57" t="s">
        <v>83</v>
      </c>
      <c r="D712" s="58" t="s">
        <v>316</v>
      </c>
      <c r="E712" s="59">
        <v>795000</v>
      </c>
      <c r="F712" s="59">
        <v>862000</v>
      </c>
      <c r="G712" s="59">
        <v>12200</v>
      </c>
      <c r="H712" s="66"/>
      <c r="I712" s="74">
        <v>657834.17</v>
      </c>
      <c r="J712" s="70">
        <v>12200</v>
      </c>
      <c r="K712" s="60"/>
      <c r="L712" s="61">
        <f t="shared" si="167"/>
        <v>0.7631486890951277</v>
      </c>
      <c r="M712" s="61">
        <f t="shared" si="168"/>
        <v>0.0012754167934046431</v>
      </c>
      <c r="N712" s="16"/>
      <c r="O712" s="19"/>
    </row>
    <row r="713" spans="1:31" ht="51">
      <c r="A713" s="56">
        <v>708</v>
      </c>
      <c r="B713" s="57" t="s">
        <v>83</v>
      </c>
      <c r="C713" s="57" t="s">
        <v>83</v>
      </c>
      <c r="D713" s="58" t="s">
        <v>317</v>
      </c>
      <c r="E713" s="59">
        <v>150000</v>
      </c>
      <c r="F713" s="59">
        <v>105000</v>
      </c>
      <c r="G713" s="59"/>
      <c r="H713" s="66"/>
      <c r="I713" s="74">
        <v>60473</v>
      </c>
      <c r="J713" s="70"/>
      <c r="K713" s="60"/>
      <c r="L713" s="61">
        <f t="shared" si="167"/>
        <v>0.5759333333333333</v>
      </c>
      <c r="M713" s="61">
        <f t="shared" si="168"/>
        <v>0.00011724577905030226</v>
      </c>
      <c r="N713" s="16"/>
      <c r="O713" s="16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51">
      <c r="A714" s="49">
        <v>709</v>
      </c>
      <c r="B714" s="57" t="s">
        <v>83</v>
      </c>
      <c r="C714" s="57" t="s">
        <v>83</v>
      </c>
      <c r="D714" s="58" t="s">
        <v>675</v>
      </c>
      <c r="E714" s="59"/>
      <c r="F714" s="59">
        <v>20000</v>
      </c>
      <c r="G714" s="59"/>
      <c r="H714" s="66"/>
      <c r="I714" s="74">
        <v>19999.46</v>
      </c>
      <c r="J714" s="70"/>
      <c r="K714" s="60"/>
      <c r="L714" s="61">
        <f t="shared" si="167"/>
        <v>0.999973</v>
      </c>
      <c r="M714" s="61">
        <f t="shared" si="168"/>
        <v>3.8775193363738494E-05</v>
      </c>
      <c r="N714" s="16"/>
      <c r="O714" s="16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25.5">
      <c r="A715" s="56">
        <v>710</v>
      </c>
      <c r="B715" s="57" t="s">
        <v>83</v>
      </c>
      <c r="C715" s="57" t="s">
        <v>83</v>
      </c>
      <c r="D715" s="58" t="s">
        <v>676</v>
      </c>
      <c r="E715" s="59">
        <v>900000</v>
      </c>
      <c r="F715" s="59">
        <v>700000</v>
      </c>
      <c r="G715" s="59"/>
      <c r="H715" s="66"/>
      <c r="I715" s="74">
        <v>478214.81</v>
      </c>
      <c r="J715" s="70"/>
      <c r="K715" s="60"/>
      <c r="L715" s="61">
        <f t="shared" si="167"/>
        <v>0.6831640142857143</v>
      </c>
      <c r="M715" s="61">
        <f t="shared" si="168"/>
        <v>0.0009271686199104109</v>
      </c>
      <c r="N715" s="16"/>
      <c r="O715" s="16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38.25">
      <c r="A716" s="49">
        <v>711</v>
      </c>
      <c r="B716" s="57" t="s">
        <v>83</v>
      </c>
      <c r="C716" s="57" t="s">
        <v>83</v>
      </c>
      <c r="D716" s="58" t="s">
        <v>677</v>
      </c>
      <c r="E716" s="59">
        <v>800000</v>
      </c>
      <c r="F716" s="59">
        <v>707000</v>
      </c>
      <c r="G716" s="59"/>
      <c r="H716" s="66"/>
      <c r="I716" s="74">
        <v>706991.29</v>
      </c>
      <c r="J716" s="70"/>
      <c r="K716" s="60"/>
      <c r="L716" s="61">
        <f t="shared" si="167"/>
        <v>0.9999876803394626</v>
      </c>
      <c r="M716" s="61">
        <f t="shared" si="168"/>
        <v>0.001370723208338071</v>
      </c>
      <c r="N716" s="16"/>
      <c r="O716" s="16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25.5">
      <c r="A717" s="56">
        <v>712</v>
      </c>
      <c r="B717" s="57" t="s">
        <v>83</v>
      </c>
      <c r="C717" s="57" t="s">
        <v>83</v>
      </c>
      <c r="D717" s="58" t="s">
        <v>678</v>
      </c>
      <c r="E717" s="59"/>
      <c r="F717" s="59">
        <v>200000</v>
      </c>
      <c r="G717" s="59"/>
      <c r="H717" s="66"/>
      <c r="I717" s="74">
        <v>175256.39</v>
      </c>
      <c r="J717" s="70"/>
      <c r="K717" s="60"/>
      <c r="L717" s="61">
        <f t="shared" si="167"/>
        <v>0.8762819500000001</v>
      </c>
      <c r="M717" s="61">
        <f t="shared" si="168"/>
        <v>0.0003397891948322988</v>
      </c>
      <c r="N717" s="16"/>
      <c r="O717" s="16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38.25">
      <c r="A718" s="49">
        <v>713</v>
      </c>
      <c r="B718" s="57" t="s">
        <v>83</v>
      </c>
      <c r="C718" s="57" t="s">
        <v>83</v>
      </c>
      <c r="D718" s="58" t="s">
        <v>679</v>
      </c>
      <c r="E718" s="59">
        <v>800000</v>
      </c>
      <c r="F718" s="59">
        <v>800000</v>
      </c>
      <c r="G718" s="59"/>
      <c r="H718" s="66"/>
      <c r="I718" s="74">
        <v>512766.83</v>
      </c>
      <c r="J718" s="70"/>
      <c r="K718" s="60"/>
      <c r="L718" s="61">
        <f t="shared" si="167"/>
        <v>0.6409585375</v>
      </c>
      <c r="M718" s="61">
        <f t="shared" si="168"/>
        <v>0.000994158491467331</v>
      </c>
      <c r="N718" s="16"/>
      <c r="O718" s="16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>
      <c r="A719" s="56">
        <v>714</v>
      </c>
      <c r="B719" s="50" t="s">
        <v>83</v>
      </c>
      <c r="C719" s="51" t="s">
        <v>754</v>
      </c>
      <c r="D719" s="52" t="s">
        <v>43</v>
      </c>
      <c r="E719" s="53">
        <f aca="true" t="shared" si="169" ref="E719:K719">E720</f>
        <v>6540000</v>
      </c>
      <c r="F719" s="53">
        <f t="shared" si="169"/>
        <v>7091800</v>
      </c>
      <c r="G719" s="53">
        <f t="shared" si="169"/>
        <v>7091800</v>
      </c>
      <c r="H719" s="65">
        <f t="shared" si="169"/>
        <v>3835700</v>
      </c>
      <c r="I719" s="73">
        <f t="shared" si="169"/>
        <v>7057360.73</v>
      </c>
      <c r="J719" s="69">
        <f t="shared" si="169"/>
        <v>7057360.73</v>
      </c>
      <c r="K719" s="54">
        <f t="shared" si="169"/>
        <v>3803755.22</v>
      </c>
      <c r="L719" s="55">
        <f t="shared" si="167"/>
        <v>0.9951437900109987</v>
      </c>
      <c r="M719" s="55">
        <f t="shared" si="168"/>
        <v>0.013682895785356438</v>
      </c>
      <c r="N719" s="16"/>
      <c r="O719" s="16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25.5">
      <c r="A720" s="49">
        <v>715</v>
      </c>
      <c r="B720" s="57" t="s">
        <v>83</v>
      </c>
      <c r="C720" s="57" t="s">
        <v>83</v>
      </c>
      <c r="D720" s="58" t="s">
        <v>755</v>
      </c>
      <c r="E720" s="59">
        <v>6540000</v>
      </c>
      <c r="F720" s="59">
        <v>7091800</v>
      </c>
      <c r="G720" s="59">
        <v>7091800</v>
      </c>
      <c r="H720" s="66">
        <v>3835700</v>
      </c>
      <c r="I720" s="74">
        <v>7057360.73</v>
      </c>
      <c r="J720" s="70">
        <v>7057360.73</v>
      </c>
      <c r="K720" s="60">
        <v>3803755.22</v>
      </c>
      <c r="L720" s="61">
        <f t="shared" si="167"/>
        <v>0.9951437900109987</v>
      </c>
      <c r="M720" s="61">
        <f t="shared" si="168"/>
        <v>0.013682895785356438</v>
      </c>
      <c r="N720" s="16"/>
      <c r="O720" s="16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25.5">
      <c r="A721" s="56">
        <v>716</v>
      </c>
      <c r="B721" s="50" t="s">
        <v>83</v>
      </c>
      <c r="C721" s="51" t="s">
        <v>756</v>
      </c>
      <c r="D721" s="52" t="s">
        <v>757</v>
      </c>
      <c r="E721" s="53">
        <f aca="true" t="shared" si="170" ref="E721:K721">E722</f>
        <v>650000</v>
      </c>
      <c r="F721" s="53">
        <f t="shared" si="170"/>
        <v>650000</v>
      </c>
      <c r="G721" s="53">
        <f t="shared" si="170"/>
        <v>650000</v>
      </c>
      <c r="H721" s="65">
        <f t="shared" si="170"/>
        <v>0</v>
      </c>
      <c r="I721" s="73">
        <f t="shared" si="170"/>
        <v>650000</v>
      </c>
      <c r="J721" s="69">
        <f t="shared" si="170"/>
        <v>650000</v>
      </c>
      <c r="K721" s="54">
        <f t="shared" si="170"/>
        <v>0</v>
      </c>
      <c r="L721" s="55">
        <f t="shared" si="167"/>
        <v>1</v>
      </c>
      <c r="M721" s="55">
        <f t="shared" si="168"/>
        <v>0.001260227810472384</v>
      </c>
      <c r="N721" s="16"/>
      <c r="O721" s="16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38.25">
      <c r="A722" s="49">
        <v>717</v>
      </c>
      <c r="B722" s="57" t="s">
        <v>83</v>
      </c>
      <c r="C722" s="57" t="s">
        <v>83</v>
      </c>
      <c r="D722" s="58" t="s">
        <v>758</v>
      </c>
      <c r="E722" s="59">
        <v>650000</v>
      </c>
      <c r="F722" s="59">
        <v>650000</v>
      </c>
      <c r="G722" s="59">
        <v>650000</v>
      </c>
      <c r="H722" s="66"/>
      <c r="I722" s="74">
        <v>650000</v>
      </c>
      <c r="J722" s="70">
        <v>650000</v>
      </c>
      <c r="K722" s="60"/>
      <c r="L722" s="61">
        <f t="shared" si="167"/>
        <v>1</v>
      </c>
      <c r="M722" s="61">
        <f t="shared" si="168"/>
        <v>0.001260227810472384</v>
      </c>
      <c r="N722" s="16"/>
      <c r="O722" s="16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>
      <c r="A723" s="56">
        <v>718</v>
      </c>
      <c r="B723" s="50" t="s">
        <v>83</v>
      </c>
      <c r="C723" s="51" t="s">
        <v>0</v>
      </c>
      <c r="D723" s="52" t="s">
        <v>454</v>
      </c>
      <c r="E723" s="53">
        <f aca="true" t="shared" si="171" ref="E723:K723">E724+E725</f>
        <v>527000</v>
      </c>
      <c r="F723" s="53">
        <f t="shared" si="171"/>
        <v>2172000</v>
      </c>
      <c r="G723" s="53">
        <f t="shared" si="171"/>
        <v>2172000</v>
      </c>
      <c r="H723" s="65">
        <f t="shared" si="171"/>
        <v>904</v>
      </c>
      <c r="I723" s="73">
        <f t="shared" si="171"/>
        <v>2155636.79</v>
      </c>
      <c r="J723" s="69">
        <f t="shared" si="171"/>
        <v>2155636.79</v>
      </c>
      <c r="K723" s="54">
        <f t="shared" si="171"/>
        <v>797.55</v>
      </c>
      <c r="L723" s="55">
        <f t="shared" si="167"/>
        <v>0.9924662937384899</v>
      </c>
      <c r="M723" s="55">
        <f t="shared" si="168"/>
        <v>0.00417937451082372</v>
      </c>
      <c r="N723" s="16"/>
      <c r="O723" s="16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38.25">
      <c r="A724" s="49">
        <v>719</v>
      </c>
      <c r="B724" s="57" t="s">
        <v>83</v>
      </c>
      <c r="C724" s="57" t="s">
        <v>83</v>
      </c>
      <c r="D724" s="58" t="s">
        <v>44</v>
      </c>
      <c r="E724" s="59">
        <v>143000</v>
      </c>
      <c r="F724" s="59">
        <v>143904</v>
      </c>
      <c r="G724" s="59">
        <v>143904</v>
      </c>
      <c r="H724" s="66">
        <v>904</v>
      </c>
      <c r="I724" s="74">
        <v>142897.55</v>
      </c>
      <c r="J724" s="70">
        <v>142897.55</v>
      </c>
      <c r="K724" s="60">
        <v>797.55</v>
      </c>
      <c r="L724" s="61">
        <f t="shared" si="167"/>
        <v>0.9930061012897486</v>
      </c>
      <c r="M724" s="61">
        <f t="shared" si="168"/>
        <v>0.0002770514870128738</v>
      </c>
      <c r="N724" s="16"/>
      <c r="O724" s="16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>
      <c r="A725" s="56">
        <v>720</v>
      </c>
      <c r="B725" s="57" t="s">
        <v>83</v>
      </c>
      <c r="C725" s="57" t="s">
        <v>83</v>
      </c>
      <c r="D725" s="58" t="s">
        <v>452</v>
      </c>
      <c r="E725" s="59">
        <v>384000</v>
      </c>
      <c r="F725" s="59">
        <v>2028096</v>
      </c>
      <c r="G725" s="59">
        <v>2028096</v>
      </c>
      <c r="H725" s="66"/>
      <c r="I725" s="74">
        <v>2012739.24</v>
      </c>
      <c r="J725" s="70">
        <v>2012739.24</v>
      </c>
      <c r="K725" s="60"/>
      <c r="L725" s="61">
        <f t="shared" si="167"/>
        <v>0.9924279915743633</v>
      </c>
      <c r="M725" s="61">
        <f t="shared" si="168"/>
        <v>0.003902323023810846</v>
      </c>
      <c r="N725" s="16"/>
      <c r="O725" s="16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9.5" customHeight="1" thickBot="1">
      <c r="A726" s="37">
        <v>721</v>
      </c>
      <c r="B726" s="38" t="s">
        <v>83</v>
      </c>
      <c r="C726" s="38" t="s">
        <v>83</v>
      </c>
      <c r="D726" s="39" t="s">
        <v>45</v>
      </c>
      <c r="E726" s="40">
        <f aca="true" t="shared" si="172" ref="E726:K726">E7+E15+E18+E61+E65+E90+E109+E150+E155+E158+E187+E191+E194+E201+E399+E437+E518+E549+E596+E658+E688+E703</f>
        <v>563714482</v>
      </c>
      <c r="F726" s="40">
        <f t="shared" si="172"/>
        <v>579064622</v>
      </c>
      <c r="G726" s="40">
        <f t="shared" si="172"/>
        <v>444567887</v>
      </c>
      <c r="H726" s="63">
        <f t="shared" si="172"/>
        <v>217362255</v>
      </c>
      <c r="I726" s="75">
        <f t="shared" si="172"/>
        <v>515779761.88000005</v>
      </c>
      <c r="J726" s="67">
        <f t="shared" si="172"/>
        <v>421922410.7</v>
      </c>
      <c r="K726" s="41">
        <f t="shared" si="172"/>
        <v>213689263</v>
      </c>
      <c r="L726" s="42">
        <f t="shared" si="167"/>
        <v>0.8907119210608588</v>
      </c>
      <c r="M726" s="42">
        <f t="shared" si="168"/>
        <v>1</v>
      </c>
      <c r="N726" s="16"/>
      <c r="O726" s="16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>
      <c r="A727" s="23"/>
      <c r="C727" s="25"/>
      <c r="D727" s="28"/>
      <c r="E727" s="35">
        <v>563714482</v>
      </c>
      <c r="F727" s="1">
        <v>579064622</v>
      </c>
      <c r="G727" s="1">
        <v>444567887</v>
      </c>
      <c r="H727" s="1">
        <v>217362255</v>
      </c>
      <c r="I727" s="2">
        <v>515779761.88</v>
      </c>
      <c r="J727" s="2">
        <v>421922410.7</v>
      </c>
      <c r="K727" s="2">
        <v>213689263</v>
      </c>
      <c r="L727" s="27">
        <f t="shared" si="167"/>
        <v>0.8907119210608587</v>
      </c>
      <c r="M727" s="27">
        <f t="shared" si="168"/>
        <v>0.9999999999999999</v>
      </c>
      <c r="N727" s="16"/>
      <c r="O727" s="16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>
      <c r="A728" s="23"/>
      <c r="C728" s="25"/>
      <c r="D728" s="28"/>
      <c r="E728" s="35">
        <f aca="true" t="shared" si="173" ref="E728:K728">E726-E727</f>
        <v>0</v>
      </c>
      <c r="F728" s="35">
        <f t="shared" si="173"/>
        <v>0</v>
      </c>
      <c r="G728" s="36">
        <f t="shared" si="173"/>
        <v>0</v>
      </c>
      <c r="H728" s="35">
        <f t="shared" si="173"/>
        <v>0</v>
      </c>
      <c r="I728" s="27">
        <f t="shared" si="173"/>
        <v>0</v>
      </c>
      <c r="J728" s="27">
        <f t="shared" si="173"/>
        <v>0</v>
      </c>
      <c r="K728" s="27">
        <f t="shared" si="173"/>
        <v>0</v>
      </c>
      <c r="L728" s="27"/>
      <c r="M728" s="27"/>
      <c r="N728" s="16"/>
      <c r="O728" s="16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>
      <c r="A729" s="23"/>
      <c r="C729" s="25"/>
      <c r="D729" s="28"/>
      <c r="E729" s="35"/>
      <c r="H729" s="1"/>
      <c r="I729" s="2"/>
      <c r="J729" s="2"/>
      <c r="K729" s="2"/>
      <c r="L729" s="27"/>
      <c r="M729" s="27"/>
      <c r="N729" s="16"/>
      <c r="O729" s="16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>
      <c r="A730" s="23"/>
      <c r="C730" s="25"/>
      <c r="D730" s="28"/>
      <c r="E730" s="35"/>
      <c r="H730" s="1"/>
      <c r="I730" s="2"/>
      <c r="J730" s="2"/>
      <c r="K730" s="2"/>
      <c r="L730" s="27"/>
      <c r="M730" s="27"/>
      <c r="N730" s="16"/>
      <c r="O730" s="16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>
      <c r="A731" s="23"/>
      <c r="C731" s="25"/>
      <c r="D731" s="28"/>
      <c r="E731" s="35"/>
      <c r="H731" s="1"/>
      <c r="I731" s="2"/>
      <c r="J731" s="2"/>
      <c r="K731" s="2"/>
      <c r="L731" s="27"/>
      <c r="M731" s="27"/>
      <c r="N731" s="16"/>
      <c r="O731" s="16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>
      <c r="A732" s="23"/>
      <c r="C732" s="25"/>
      <c r="D732" s="28"/>
      <c r="E732" s="35"/>
      <c r="H732" s="1"/>
      <c r="I732" s="2"/>
      <c r="J732" s="2"/>
      <c r="K732" s="2"/>
      <c r="L732" s="27"/>
      <c r="M732" s="27"/>
      <c r="N732" s="16"/>
      <c r="O732" s="16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>
      <c r="A733" s="23"/>
      <c r="C733" s="25"/>
      <c r="D733" s="28"/>
      <c r="E733" s="35"/>
      <c r="H733" s="1"/>
      <c r="I733" s="2"/>
      <c r="J733" s="2"/>
      <c r="K733" s="2"/>
      <c r="L733" s="27"/>
      <c r="M733" s="27"/>
      <c r="N733" s="16"/>
      <c r="O733" s="16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>
      <c r="A734" s="23"/>
      <c r="C734" s="25"/>
      <c r="D734" s="28"/>
      <c r="E734" s="35"/>
      <c r="H734" s="1"/>
      <c r="I734" s="2"/>
      <c r="J734" s="2"/>
      <c r="K734" s="2"/>
      <c r="L734" s="27"/>
      <c r="M734" s="27"/>
      <c r="N734" s="16"/>
      <c r="O734" s="16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>
      <c r="A735" s="23"/>
      <c r="C735" s="25"/>
      <c r="D735" s="28"/>
      <c r="E735" s="35"/>
      <c r="H735" s="1"/>
      <c r="I735" s="2"/>
      <c r="J735" s="2"/>
      <c r="K735" s="2"/>
      <c r="L735" s="27"/>
      <c r="M735" s="27"/>
      <c r="N735" s="16"/>
      <c r="O735" s="16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>
      <c r="A736" s="23"/>
      <c r="C736" s="25"/>
      <c r="D736" s="28"/>
      <c r="E736" s="35"/>
      <c r="H736" s="1"/>
      <c r="I736" s="2"/>
      <c r="J736" s="2"/>
      <c r="K736" s="2"/>
      <c r="L736" s="27"/>
      <c r="M736" s="27"/>
      <c r="N736" s="16"/>
      <c r="O736" s="16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>
      <c r="A737" s="23"/>
      <c r="C737" s="25"/>
      <c r="D737" s="28"/>
      <c r="E737" s="35"/>
      <c r="H737" s="1"/>
      <c r="I737" s="2"/>
      <c r="J737" s="2"/>
      <c r="K737" s="2"/>
      <c r="L737" s="27"/>
      <c r="M737" s="27"/>
      <c r="N737" s="16"/>
      <c r="O737" s="16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>
      <c r="A738" s="23"/>
      <c r="C738" s="25"/>
      <c r="D738" s="28"/>
      <c r="E738" s="35"/>
      <c r="H738" s="1"/>
      <c r="I738" s="2"/>
      <c r="J738" s="2"/>
      <c r="K738" s="2"/>
      <c r="L738" s="27"/>
      <c r="M738" s="27"/>
      <c r="N738" s="16"/>
      <c r="O738" s="16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>
      <c r="A739" s="23"/>
      <c r="C739" s="25"/>
      <c r="D739" s="28"/>
      <c r="E739" s="35"/>
      <c r="H739" s="1"/>
      <c r="I739" s="2"/>
      <c r="J739" s="2"/>
      <c r="K739" s="2"/>
      <c r="L739" s="27"/>
      <c r="M739" s="27"/>
      <c r="N739" s="16"/>
      <c r="O739" s="16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>
      <c r="A740" s="23"/>
      <c r="C740" s="25"/>
      <c r="D740" s="28"/>
      <c r="E740" s="35"/>
      <c r="H740" s="1"/>
      <c r="I740" s="2"/>
      <c r="J740" s="2"/>
      <c r="K740" s="2"/>
      <c r="L740" s="27"/>
      <c r="M740" s="27"/>
      <c r="N740" s="16"/>
      <c r="O740" s="16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>
      <c r="A741" s="23"/>
      <c r="C741" s="25"/>
      <c r="D741" s="28"/>
      <c r="E741" s="35"/>
      <c r="H741" s="1"/>
      <c r="I741" s="2"/>
      <c r="J741" s="2"/>
      <c r="K741" s="2"/>
      <c r="L741" s="27"/>
      <c r="M741" s="27"/>
      <c r="N741" s="16"/>
      <c r="O741" s="16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>
      <c r="A742" s="23"/>
      <c r="C742" s="25"/>
      <c r="D742" s="28"/>
      <c r="E742" s="35"/>
      <c r="H742" s="1"/>
      <c r="I742" s="2"/>
      <c r="J742" s="2"/>
      <c r="K742" s="2"/>
      <c r="L742" s="27"/>
      <c r="M742" s="27"/>
      <c r="N742" s="16"/>
      <c r="O742" s="16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>
      <c r="A743" s="23"/>
      <c r="C743" s="25"/>
      <c r="D743" s="28"/>
      <c r="E743" s="35"/>
      <c r="H743" s="1"/>
      <c r="I743" s="2"/>
      <c r="J743" s="2"/>
      <c r="K743" s="2"/>
      <c r="L743" s="27"/>
      <c r="M743" s="27"/>
      <c r="N743" s="16"/>
      <c r="O743" s="16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>
      <c r="A744" s="23"/>
      <c r="C744" s="25"/>
      <c r="D744" s="28"/>
      <c r="E744" s="35"/>
      <c r="H744" s="1"/>
      <c r="I744" s="2"/>
      <c r="J744" s="2"/>
      <c r="K744" s="2"/>
      <c r="L744" s="27"/>
      <c r="M744" s="27"/>
      <c r="N744" s="16"/>
      <c r="O744" s="16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>
      <c r="A745" s="23"/>
      <c r="C745" s="25"/>
      <c r="D745" s="28"/>
      <c r="E745" s="27"/>
      <c r="H745" s="1"/>
      <c r="I745" s="2"/>
      <c r="J745" s="2"/>
      <c r="K745" s="2"/>
      <c r="L745" s="27"/>
      <c r="M745" s="27"/>
      <c r="N745" s="16"/>
      <c r="O745" s="16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>
      <c r="A746" s="23"/>
      <c r="C746" s="25"/>
      <c r="D746" s="28"/>
      <c r="E746" s="27"/>
      <c r="H746" s="1"/>
      <c r="I746" s="2"/>
      <c r="J746" s="2"/>
      <c r="K746" s="2"/>
      <c r="L746" s="27"/>
      <c r="M746" s="27"/>
      <c r="N746" s="16"/>
      <c r="O746" s="16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>
      <c r="A747" s="23"/>
      <c r="C747" s="25"/>
      <c r="D747" s="28"/>
      <c r="E747" s="27"/>
      <c r="H747" s="1"/>
      <c r="I747" s="2"/>
      <c r="J747" s="2"/>
      <c r="K747" s="2"/>
      <c r="L747" s="27"/>
      <c r="M747" s="27"/>
      <c r="N747" s="16"/>
      <c r="O747" s="16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>
      <c r="A748" s="23"/>
      <c r="C748" s="25"/>
      <c r="D748" s="28"/>
      <c r="E748" s="27"/>
      <c r="H748" s="1"/>
      <c r="I748" s="2"/>
      <c r="J748" s="2"/>
      <c r="K748" s="2"/>
      <c r="L748" s="27"/>
      <c r="M748" s="27"/>
      <c r="N748" s="16"/>
      <c r="O748" s="16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>
      <c r="A749" s="23"/>
      <c r="C749" s="25"/>
      <c r="D749" s="28"/>
      <c r="E749" s="27"/>
      <c r="H749" s="1"/>
      <c r="I749" s="2"/>
      <c r="J749" s="2"/>
      <c r="K749" s="2"/>
      <c r="L749" s="27"/>
      <c r="M749" s="27"/>
      <c r="N749" s="16"/>
      <c r="O749" s="16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>
      <c r="A750" s="23"/>
      <c r="C750" s="25"/>
      <c r="D750" s="28"/>
      <c r="E750" s="27"/>
      <c r="H750" s="1"/>
      <c r="I750" s="2"/>
      <c r="J750" s="2"/>
      <c r="K750" s="2"/>
      <c r="L750" s="27"/>
      <c r="M750" s="27"/>
      <c r="N750" s="16"/>
      <c r="O750" s="16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>
      <c r="A751" s="23"/>
      <c r="C751" s="25"/>
      <c r="D751" s="28"/>
      <c r="E751" s="27"/>
      <c r="H751" s="1"/>
      <c r="I751" s="2"/>
      <c r="J751" s="2"/>
      <c r="K751" s="2"/>
      <c r="L751" s="27"/>
      <c r="M751" s="27"/>
      <c r="N751" s="16"/>
      <c r="O751" s="16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>
      <c r="A752" s="23"/>
      <c r="C752" s="25"/>
      <c r="D752" s="28"/>
      <c r="E752" s="27"/>
      <c r="H752" s="1"/>
      <c r="I752" s="27"/>
      <c r="J752" s="27"/>
      <c r="K752" s="27"/>
      <c r="L752" s="27"/>
      <c r="M752" s="27"/>
      <c r="N752" s="16"/>
      <c r="O752" s="16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>
      <c r="A753" s="23"/>
      <c r="C753" s="25"/>
      <c r="D753" s="28"/>
      <c r="E753" s="27"/>
      <c r="H753" s="1"/>
      <c r="I753" s="27"/>
      <c r="J753" s="27"/>
      <c r="K753" s="27"/>
      <c r="L753" s="27"/>
      <c r="M753" s="27"/>
      <c r="N753" s="16"/>
      <c r="O753" s="16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>
      <c r="A754" s="23"/>
      <c r="C754" s="25"/>
      <c r="D754" s="28"/>
      <c r="E754" s="27"/>
      <c r="H754" s="1"/>
      <c r="I754" s="27"/>
      <c r="J754" s="27"/>
      <c r="K754" s="27"/>
      <c r="L754" s="27"/>
      <c r="M754" s="27"/>
      <c r="N754" s="16"/>
      <c r="O754" s="16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>
      <c r="A755" s="23"/>
      <c r="C755" s="25"/>
      <c r="D755" s="28"/>
      <c r="E755" s="27"/>
      <c r="H755" s="1"/>
      <c r="I755" s="27"/>
      <c r="J755" s="27"/>
      <c r="K755" s="27"/>
      <c r="L755" s="27"/>
      <c r="M755" s="27"/>
      <c r="N755" s="16"/>
      <c r="O755" s="16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>
      <c r="A756" s="23"/>
      <c r="C756" s="25"/>
      <c r="D756" s="28"/>
      <c r="E756" s="27"/>
      <c r="H756" s="1"/>
      <c r="I756" s="27"/>
      <c r="J756" s="27"/>
      <c r="K756" s="27"/>
      <c r="L756" s="27"/>
      <c r="M756" s="27"/>
      <c r="N756" s="16"/>
      <c r="O756" s="16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>
      <c r="A757" s="23"/>
      <c r="C757" s="25"/>
      <c r="D757" s="28"/>
      <c r="E757" s="27"/>
      <c r="H757" s="1"/>
      <c r="I757" s="27"/>
      <c r="J757" s="27"/>
      <c r="K757" s="27"/>
      <c r="L757" s="27"/>
      <c r="M757" s="27"/>
      <c r="N757" s="16"/>
      <c r="O757" s="16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>
      <c r="A758" s="23"/>
      <c r="C758" s="25"/>
      <c r="D758" s="28"/>
      <c r="E758" s="27"/>
      <c r="H758" s="1"/>
      <c r="I758" s="27"/>
      <c r="J758" s="27"/>
      <c r="K758" s="27"/>
      <c r="L758" s="27"/>
      <c r="M758" s="27"/>
      <c r="N758" s="16"/>
      <c r="O758" s="16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>
      <c r="A759" s="23"/>
      <c r="C759" s="25"/>
      <c r="D759" s="28"/>
      <c r="E759" s="27"/>
      <c r="H759" s="1"/>
      <c r="I759" s="27"/>
      <c r="J759" s="27"/>
      <c r="K759" s="27"/>
      <c r="L759" s="27"/>
      <c r="M759" s="27"/>
      <c r="N759" s="16"/>
      <c r="O759" s="16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>
      <c r="A760" s="23"/>
      <c r="C760" s="25"/>
      <c r="D760" s="28"/>
      <c r="E760" s="27"/>
      <c r="H760" s="1"/>
      <c r="I760" s="27"/>
      <c r="J760" s="27"/>
      <c r="K760" s="27"/>
      <c r="L760" s="27"/>
      <c r="M760" s="27"/>
      <c r="N760" s="16"/>
      <c r="O760" s="16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>
      <c r="A761" s="23"/>
      <c r="C761" s="25"/>
      <c r="D761" s="28"/>
      <c r="E761" s="27"/>
      <c r="H761" s="1"/>
      <c r="I761" s="27"/>
      <c r="J761" s="27"/>
      <c r="K761" s="27"/>
      <c r="L761" s="27"/>
      <c r="M761" s="27"/>
      <c r="N761" s="16"/>
      <c r="O761" s="16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>
      <c r="A762" s="23"/>
      <c r="C762" s="25"/>
      <c r="D762" s="28"/>
      <c r="E762" s="27"/>
      <c r="H762" s="1"/>
      <c r="I762" s="27"/>
      <c r="J762" s="27"/>
      <c r="K762" s="27"/>
      <c r="L762" s="27"/>
      <c r="M762" s="27"/>
      <c r="N762" s="16"/>
      <c r="O762" s="16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>
      <c r="A763" s="23"/>
      <c r="C763" s="25"/>
      <c r="D763" s="28"/>
      <c r="E763" s="27"/>
      <c r="H763" s="1"/>
      <c r="I763" s="27"/>
      <c r="J763" s="27"/>
      <c r="K763" s="27"/>
      <c r="L763" s="27"/>
      <c r="M763" s="27"/>
      <c r="N763" s="16"/>
      <c r="O763" s="16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>
      <c r="A764" s="23"/>
      <c r="C764" s="25"/>
      <c r="D764" s="28"/>
      <c r="E764" s="27"/>
      <c r="H764" s="1"/>
      <c r="I764" s="27"/>
      <c r="J764" s="27"/>
      <c r="K764" s="27"/>
      <c r="L764" s="27"/>
      <c r="M764" s="27"/>
      <c r="N764" s="16"/>
      <c r="O764" s="16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15" ht="12.75">
      <c r="A765" s="23"/>
      <c r="C765" s="25"/>
      <c r="D765" s="28"/>
      <c r="E765" s="26"/>
      <c r="H765" s="1"/>
      <c r="I765" s="26"/>
      <c r="J765" s="26"/>
      <c r="K765" s="29"/>
      <c r="L765" s="26"/>
      <c r="M765" s="26"/>
      <c r="N765" s="16"/>
      <c r="O765" s="19"/>
    </row>
    <row r="766" spans="1:15" ht="12.75">
      <c r="A766" s="23"/>
      <c r="C766" s="25"/>
      <c r="D766" s="28"/>
      <c r="E766" s="26"/>
      <c r="H766" s="1"/>
      <c r="I766" s="26"/>
      <c r="J766" s="26"/>
      <c r="K766" s="29"/>
      <c r="L766" s="26"/>
      <c r="M766" s="26"/>
      <c r="N766" s="16"/>
      <c r="O766" s="19"/>
    </row>
    <row r="767" spans="1:15" ht="12.75">
      <c r="A767" s="23"/>
      <c r="C767" s="25"/>
      <c r="D767" s="28"/>
      <c r="E767" s="26"/>
      <c r="H767" s="1"/>
      <c r="I767" s="26"/>
      <c r="J767" s="26"/>
      <c r="K767" s="29"/>
      <c r="L767" s="26"/>
      <c r="M767" s="26"/>
      <c r="N767" s="16"/>
      <c r="O767" s="19"/>
    </row>
    <row r="768" spans="1:15" ht="12.75">
      <c r="A768" s="23"/>
      <c r="C768" s="25"/>
      <c r="D768" s="28"/>
      <c r="E768" s="26"/>
      <c r="H768" s="1"/>
      <c r="I768" s="26"/>
      <c r="J768" s="26"/>
      <c r="K768" s="29"/>
      <c r="L768" s="26"/>
      <c r="M768" s="26"/>
      <c r="N768" s="16"/>
      <c r="O768" s="19"/>
    </row>
    <row r="769" spans="1:15" ht="12.75">
      <c r="A769" s="23"/>
      <c r="C769" s="25"/>
      <c r="D769" s="28"/>
      <c r="E769" s="26"/>
      <c r="H769" s="1"/>
      <c r="I769" s="26"/>
      <c r="J769" s="26"/>
      <c r="K769" s="29"/>
      <c r="L769" s="26"/>
      <c r="M769" s="26"/>
      <c r="N769" s="16"/>
      <c r="O769" s="19"/>
    </row>
    <row r="770" spans="1:15" ht="12.75">
      <c r="A770" s="23"/>
      <c r="C770" s="25"/>
      <c r="D770" s="28"/>
      <c r="E770" s="26"/>
      <c r="H770" s="1"/>
      <c r="I770" s="26"/>
      <c r="J770" s="26"/>
      <c r="K770" s="29"/>
      <c r="L770" s="26"/>
      <c r="M770" s="26"/>
      <c r="N770" s="16"/>
      <c r="O770" s="19"/>
    </row>
    <row r="771" spans="1:15" ht="12.75">
      <c r="A771" s="23"/>
      <c r="C771" s="25"/>
      <c r="D771" s="28"/>
      <c r="E771" s="26"/>
      <c r="H771" s="1"/>
      <c r="I771" s="26"/>
      <c r="J771" s="26"/>
      <c r="K771" s="29"/>
      <c r="L771" s="26"/>
      <c r="M771" s="26"/>
      <c r="N771" s="16"/>
      <c r="O771" s="19"/>
    </row>
    <row r="772" spans="1:15" ht="12.75">
      <c r="A772" s="23"/>
      <c r="C772" s="25"/>
      <c r="D772" s="28"/>
      <c r="E772" s="26"/>
      <c r="H772" s="1"/>
      <c r="I772" s="26"/>
      <c r="J772" s="26"/>
      <c r="K772" s="29"/>
      <c r="L772" s="26"/>
      <c r="M772" s="26"/>
      <c r="N772" s="16"/>
      <c r="O772" s="19"/>
    </row>
    <row r="773" spans="1:15" ht="12.75">
      <c r="A773" s="23"/>
      <c r="C773" s="25"/>
      <c r="D773" s="28"/>
      <c r="E773" s="26"/>
      <c r="H773" s="1"/>
      <c r="I773" s="26"/>
      <c r="J773" s="26"/>
      <c r="K773" s="29"/>
      <c r="L773" s="26"/>
      <c r="M773" s="26"/>
      <c r="N773" s="16"/>
      <c r="O773" s="19"/>
    </row>
    <row r="774" spans="1:15" ht="12.75">
      <c r="A774" s="23"/>
      <c r="C774" s="25"/>
      <c r="D774" s="28"/>
      <c r="E774" s="26"/>
      <c r="H774" s="1"/>
      <c r="I774" s="26"/>
      <c r="J774" s="26"/>
      <c r="K774" s="29"/>
      <c r="L774" s="26"/>
      <c r="M774" s="26"/>
      <c r="N774" s="16"/>
      <c r="O774" s="19"/>
    </row>
    <row r="775" spans="1:15" ht="12.75">
      <c r="A775" s="23"/>
      <c r="C775" s="25"/>
      <c r="D775" s="28"/>
      <c r="E775" s="26"/>
      <c r="H775" s="1"/>
      <c r="I775" s="26"/>
      <c r="J775" s="26"/>
      <c r="K775" s="29"/>
      <c r="L775" s="26"/>
      <c r="M775" s="26"/>
      <c r="N775" s="16"/>
      <c r="O775" s="19"/>
    </row>
    <row r="776" spans="1:15" ht="12.75">
      <c r="A776" s="23"/>
      <c r="C776" s="25"/>
      <c r="D776" s="28"/>
      <c r="E776" s="26"/>
      <c r="H776" s="1"/>
      <c r="I776" s="26"/>
      <c r="J776" s="26"/>
      <c r="K776" s="29"/>
      <c r="L776" s="26"/>
      <c r="M776" s="26"/>
      <c r="N776" s="16"/>
      <c r="O776" s="19"/>
    </row>
    <row r="777" spans="1:15" ht="12.75">
      <c r="A777" s="23"/>
      <c r="C777" s="25"/>
      <c r="D777" s="28"/>
      <c r="E777" s="26"/>
      <c r="H777" s="1"/>
      <c r="I777" s="26"/>
      <c r="J777" s="26"/>
      <c r="K777" s="29"/>
      <c r="L777" s="26"/>
      <c r="M777" s="26"/>
      <c r="N777" s="16"/>
      <c r="O777" s="19"/>
    </row>
    <row r="778" spans="1:15" ht="12.75">
      <c r="A778" s="23"/>
      <c r="C778" s="25"/>
      <c r="D778" s="28"/>
      <c r="E778" s="26"/>
      <c r="H778" s="1"/>
      <c r="I778" s="26"/>
      <c r="J778" s="26"/>
      <c r="K778" s="29"/>
      <c r="L778" s="26"/>
      <c r="M778" s="26"/>
      <c r="N778" s="16"/>
      <c r="O778" s="19"/>
    </row>
    <row r="779" spans="1:15" ht="12.75">
      <c r="A779" s="23"/>
      <c r="C779" s="25"/>
      <c r="D779" s="28"/>
      <c r="E779" s="26"/>
      <c r="H779" s="1"/>
      <c r="I779" s="26"/>
      <c r="J779" s="26"/>
      <c r="K779" s="29"/>
      <c r="L779" s="26"/>
      <c r="M779" s="26"/>
      <c r="N779" s="16"/>
      <c r="O779" s="19"/>
    </row>
    <row r="780" spans="1:15" ht="12.75">
      <c r="A780" s="23"/>
      <c r="C780" s="25"/>
      <c r="D780" s="28"/>
      <c r="E780" s="26"/>
      <c r="H780" s="1"/>
      <c r="I780" s="26"/>
      <c r="J780" s="26"/>
      <c r="K780" s="29"/>
      <c r="L780" s="26"/>
      <c r="M780" s="26"/>
      <c r="N780" s="16"/>
      <c r="O780" s="19"/>
    </row>
    <row r="781" spans="1:15" ht="12.75">
      <c r="A781" s="23"/>
      <c r="C781" s="25"/>
      <c r="D781" s="28"/>
      <c r="E781" s="26"/>
      <c r="H781" s="1"/>
      <c r="I781" s="26"/>
      <c r="J781" s="26"/>
      <c r="K781" s="29"/>
      <c r="L781" s="26"/>
      <c r="M781" s="26"/>
      <c r="N781" s="16"/>
      <c r="O781" s="19"/>
    </row>
    <row r="782" spans="1:15" ht="12.75">
      <c r="A782" s="23"/>
      <c r="C782" s="25"/>
      <c r="D782" s="28"/>
      <c r="E782" s="26"/>
      <c r="H782" s="1"/>
      <c r="I782" s="26"/>
      <c r="J782" s="26"/>
      <c r="K782" s="29"/>
      <c r="L782" s="26"/>
      <c r="M782" s="26"/>
      <c r="N782" s="16"/>
      <c r="O782" s="19"/>
    </row>
    <row r="783" spans="1:15" ht="12.75">
      <c r="A783" s="23"/>
      <c r="C783" s="25"/>
      <c r="D783" s="28"/>
      <c r="E783" s="26"/>
      <c r="H783" s="1"/>
      <c r="I783" s="26"/>
      <c r="J783" s="26"/>
      <c r="K783" s="29"/>
      <c r="L783" s="26"/>
      <c r="M783" s="26"/>
      <c r="N783" s="16"/>
      <c r="O783" s="19"/>
    </row>
    <row r="784" spans="1:15" ht="12.75">
      <c r="A784" s="23"/>
      <c r="C784" s="25"/>
      <c r="D784" s="28"/>
      <c r="E784" s="26"/>
      <c r="H784" s="1"/>
      <c r="I784" s="26"/>
      <c r="J784" s="26"/>
      <c r="K784" s="29"/>
      <c r="L784" s="26"/>
      <c r="M784" s="26"/>
      <c r="N784" s="16"/>
      <c r="O784" s="19"/>
    </row>
    <row r="785" spans="1:15" ht="12.75">
      <c r="A785" s="23"/>
      <c r="C785" s="25"/>
      <c r="D785" s="28"/>
      <c r="E785" s="26"/>
      <c r="H785" s="1"/>
      <c r="I785" s="26"/>
      <c r="J785" s="26"/>
      <c r="K785" s="29"/>
      <c r="L785" s="26"/>
      <c r="M785" s="26"/>
      <c r="N785" s="16"/>
      <c r="O785" s="19"/>
    </row>
    <row r="786" spans="1:15" ht="12.75">
      <c r="A786" s="23"/>
      <c r="C786" s="25"/>
      <c r="D786" s="28"/>
      <c r="E786" s="26"/>
      <c r="H786" s="1"/>
      <c r="I786" s="26"/>
      <c r="J786" s="26"/>
      <c r="K786" s="29"/>
      <c r="L786" s="26"/>
      <c r="M786" s="26"/>
      <c r="N786" s="16"/>
      <c r="O786" s="19"/>
    </row>
    <row r="787" spans="1:15" ht="12.75">
      <c r="A787" s="23"/>
      <c r="C787" s="25"/>
      <c r="D787" s="28"/>
      <c r="E787" s="26"/>
      <c r="H787" s="1"/>
      <c r="I787" s="26"/>
      <c r="J787" s="26"/>
      <c r="K787" s="29"/>
      <c r="L787" s="26"/>
      <c r="M787" s="26"/>
      <c r="N787" s="16"/>
      <c r="O787" s="19"/>
    </row>
    <row r="788" spans="1:15" ht="12.75">
      <c r="A788" s="23"/>
      <c r="C788" s="25"/>
      <c r="D788" s="28"/>
      <c r="E788" s="26"/>
      <c r="H788" s="1"/>
      <c r="I788" s="26"/>
      <c r="J788" s="26"/>
      <c r="K788" s="29"/>
      <c r="L788" s="26"/>
      <c r="M788" s="26"/>
      <c r="N788" s="16"/>
      <c r="O788" s="19"/>
    </row>
    <row r="789" spans="1:15" ht="12.75">
      <c r="A789" s="23"/>
      <c r="C789" s="25"/>
      <c r="D789" s="28"/>
      <c r="E789" s="26"/>
      <c r="H789" s="1"/>
      <c r="I789" s="26"/>
      <c r="J789" s="26"/>
      <c r="K789" s="29"/>
      <c r="L789" s="26"/>
      <c r="M789" s="26"/>
      <c r="N789" s="16"/>
      <c r="O789" s="19"/>
    </row>
    <row r="790" spans="1:15" ht="12.75">
      <c r="A790" s="23"/>
      <c r="C790" s="25"/>
      <c r="D790" s="28"/>
      <c r="E790" s="26"/>
      <c r="H790" s="1"/>
      <c r="I790" s="26"/>
      <c r="J790" s="26"/>
      <c r="K790" s="29"/>
      <c r="L790" s="26"/>
      <c r="M790" s="26"/>
      <c r="N790" s="16"/>
      <c r="O790" s="19"/>
    </row>
    <row r="791" spans="1:15" ht="12.75">
      <c r="A791" s="23"/>
      <c r="C791" s="25"/>
      <c r="D791" s="28"/>
      <c r="E791" s="26"/>
      <c r="H791" s="1"/>
      <c r="I791" s="26"/>
      <c r="J791" s="26"/>
      <c r="K791" s="29"/>
      <c r="L791" s="26"/>
      <c r="M791" s="26"/>
      <c r="N791" s="16"/>
      <c r="O791" s="19"/>
    </row>
    <row r="792" spans="1:15" ht="12.75">
      <c r="A792" s="23"/>
      <c r="C792" s="25"/>
      <c r="D792" s="28"/>
      <c r="E792" s="26"/>
      <c r="H792" s="1"/>
      <c r="I792" s="26"/>
      <c r="J792" s="26"/>
      <c r="K792" s="29"/>
      <c r="L792" s="26"/>
      <c r="M792" s="26"/>
      <c r="N792" s="16"/>
      <c r="O792" s="19"/>
    </row>
    <row r="793" spans="1:15" ht="12.75">
      <c r="A793" s="23"/>
      <c r="C793" s="25"/>
      <c r="D793" s="28"/>
      <c r="E793" s="26"/>
      <c r="H793" s="1"/>
      <c r="I793" s="26"/>
      <c r="J793" s="26"/>
      <c r="K793" s="29"/>
      <c r="L793" s="26"/>
      <c r="M793" s="26"/>
      <c r="N793" s="16"/>
      <c r="O793" s="19"/>
    </row>
    <row r="794" spans="1:15" ht="12.75">
      <c r="A794" s="23"/>
      <c r="C794" s="25"/>
      <c r="D794" s="28"/>
      <c r="E794" s="26"/>
      <c r="H794" s="1"/>
      <c r="I794" s="26"/>
      <c r="J794" s="26"/>
      <c r="K794" s="29"/>
      <c r="L794" s="26"/>
      <c r="M794" s="26"/>
      <c r="N794" s="16"/>
      <c r="O794" s="19"/>
    </row>
    <row r="795" spans="1:15" ht="12.75">
      <c r="A795" s="23"/>
      <c r="C795" s="25"/>
      <c r="D795" s="28"/>
      <c r="E795" s="26"/>
      <c r="H795" s="1"/>
      <c r="I795" s="26"/>
      <c r="J795" s="26"/>
      <c r="K795" s="29"/>
      <c r="L795" s="26"/>
      <c r="M795" s="26"/>
      <c r="N795" s="16"/>
      <c r="O795" s="19"/>
    </row>
    <row r="796" spans="1:15" ht="12.75">
      <c r="A796" s="23"/>
      <c r="C796" s="25"/>
      <c r="D796" s="28"/>
      <c r="E796" s="26"/>
      <c r="H796" s="1"/>
      <c r="I796" s="26"/>
      <c r="J796" s="26"/>
      <c r="K796" s="29"/>
      <c r="L796" s="26"/>
      <c r="M796" s="26"/>
      <c r="N796" s="16"/>
      <c r="O796" s="19"/>
    </row>
    <row r="797" spans="1:15" ht="12.75">
      <c r="A797" s="23"/>
      <c r="C797" s="25"/>
      <c r="D797" s="28"/>
      <c r="E797" s="26"/>
      <c r="H797" s="1"/>
      <c r="I797" s="26"/>
      <c r="J797" s="26"/>
      <c r="K797" s="29"/>
      <c r="L797" s="26"/>
      <c r="M797" s="26"/>
      <c r="N797" s="16"/>
      <c r="O797" s="19"/>
    </row>
    <row r="798" spans="1:15" ht="12.75">
      <c r="A798" s="23"/>
      <c r="C798" s="25"/>
      <c r="D798" s="28"/>
      <c r="E798" s="26"/>
      <c r="H798" s="1"/>
      <c r="I798" s="26"/>
      <c r="J798" s="26"/>
      <c r="K798" s="29"/>
      <c r="L798" s="26"/>
      <c r="M798" s="26"/>
      <c r="N798" s="16"/>
      <c r="O798" s="19"/>
    </row>
    <row r="799" spans="1:15" ht="12.75">
      <c r="A799" s="23"/>
      <c r="C799" s="25"/>
      <c r="D799" s="28"/>
      <c r="E799" s="26"/>
      <c r="H799" s="1"/>
      <c r="I799" s="26"/>
      <c r="J799" s="26"/>
      <c r="K799" s="29"/>
      <c r="L799" s="26"/>
      <c r="M799" s="26"/>
      <c r="N799" s="16"/>
      <c r="O799" s="19"/>
    </row>
    <row r="800" spans="1:15" ht="12.75">
      <c r="A800" s="23"/>
      <c r="C800" s="25"/>
      <c r="D800" s="28"/>
      <c r="E800" s="26"/>
      <c r="H800" s="1"/>
      <c r="I800" s="26"/>
      <c r="J800" s="26"/>
      <c r="K800" s="29"/>
      <c r="L800" s="26"/>
      <c r="M800" s="26"/>
      <c r="N800" s="16"/>
      <c r="O800" s="19"/>
    </row>
    <row r="801" spans="1:15" ht="12.75">
      <c r="A801" s="23"/>
      <c r="C801" s="25"/>
      <c r="D801" s="28"/>
      <c r="E801" s="26"/>
      <c r="H801" s="1"/>
      <c r="I801" s="26"/>
      <c r="J801" s="26"/>
      <c r="K801" s="29"/>
      <c r="L801" s="26"/>
      <c r="M801" s="26"/>
      <c r="N801" s="16"/>
      <c r="O801" s="19"/>
    </row>
    <row r="802" spans="1:15" ht="12.75">
      <c r="A802" s="23"/>
      <c r="C802" s="25"/>
      <c r="D802" s="28"/>
      <c r="E802" s="26"/>
      <c r="H802" s="1"/>
      <c r="I802" s="26"/>
      <c r="J802" s="26"/>
      <c r="K802" s="29"/>
      <c r="L802" s="26"/>
      <c r="M802" s="26"/>
      <c r="N802" s="16"/>
      <c r="O802" s="19"/>
    </row>
    <row r="803" spans="1:15" ht="12.75">
      <c r="A803" s="23"/>
      <c r="C803" s="25"/>
      <c r="D803" s="28"/>
      <c r="E803" s="26"/>
      <c r="H803" s="1"/>
      <c r="I803" s="26"/>
      <c r="J803" s="26"/>
      <c r="K803" s="29"/>
      <c r="L803" s="26"/>
      <c r="M803" s="26"/>
      <c r="N803" s="16"/>
      <c r="O803" s="19"/>
    </row>
    <row r="804" spans="1:15" ht="12.75">
      <c r="A804" s="23"/>
      <c r="C804" s="25"/>
      <c r="D804" s="28"/>
      <c r="E804" s="26"/>
      <c r="H804" s="1"/>
      <c r="I804" s="26"/>
      <c r="J804" s="26"/>
      <c r="K804" s="29"/>
      <c r="L804" s="26"/>
      <c r="M804" s="26"/>
      <c r="N804" s="16"/>
      <c r="O804" s="19"/>
    </row>
    <row r="805" spans="1:15" ht="12.75">
      <c r="A805" s="23"/>
      <c r="C805" s="25"/>
      <c r="D805" s="28"/>
      <c r="E805" s="26"/>
      <c r="H805" s="1"/>
      <c r="I805" s="26"/>
      <c r="J805" s="26"/>
      <c r="K805" s="29"/>
      <c r="L805" s="26"/>
      <c r="M805" s="26"/>
      <c r="N805" s="16"/>
      <c r="O805" s="19"/>
    </row>
    <row r="806" spans="1:15" ht="12.75">
      <c r="A806" s="23"/>
      <c r="C806" s="25"/>
      <c r="D806" s="28"/>
      <c r="E806" s="26"/>
      <c r="H806" s="1"/>
      <c r="I806" s="26"/>
      <c r="J806" s="26"/>
      <c r="K806" s="29"/>
      <c r="L806" s="26"/>
      <c r="M806" s="26"/>
      <c r="N806" s="16"/>
      <c r="O806" s="19"/>
    </row>
    <row r="807" spans="1:15" ht="12.75">
      <c r="A807" s="23"/>
      <c r="C807" s="25"/>
      <c r="D807" s="28"/>
      <c r="E807" s="26"/>
      <c r="H807" s="1"/>
      <c r="I807" s="26"/>
      <c r="J807" s="26"/>
      <c r="K807" s="29"/>
      <c r="L807" s="26"/>
      <c r="M807" s="26"/>
      <c r="N807" s="16"/>
      <c r="O807" s="19"/>
    </row>
    <row r="808" spans="1:15" ht="12.75">
      <c r="A808" s="23"/>
      <c r="C808" s="25"/>
      <c r="D808" s="28"/>
      <c r="E808" s="26"/>
      <c r="H808" s="1"/>
      <c r="I808" s="26"/>
      <c r="J808" s="26"/>
      <c r="K808" s="29"/>
      <c r="L808" s="26"/>
      <c r="M808" s="26"/>
      <c r="N808" s="16"/>
      <c r="O808" s="19"/>
    </row>
    <row r="809" spans="1:15" ht="12.75">
      <c r="A809" s="23"/>
      <c r="C809" s="25"/>
      <c r="D809" s="28"/>
      <c r="E809" s="26"/>
      <c r="H809" s="1"/>
      <c r="I809" s="26"/>
      <c r="J809" s="26"/>
      <c r="K809" s="29"/>
      <c r="L809" s="26"/>
      <c r="M809" s="26"/>
      <c r="N809" s="16"/>
      <c r="O809" s="19"/>
    </row>
    <row r="810" spans="1:15" ht="12.75">
      <c r="A810" s="23"/>
      <c r="C810" s="25"/>
      <c r="D810" s="28"/>
      <c r="E810" s="26"/>
      <c r="H810" s="1"/>
      <c r="I810" s="26"/>
      <c r="J810" s="26"/>
      <c r="K810" s="29"/>
      <c r="L810" s="26"/>
      <c r="M810" s="26"/>
      <c r="N810" s="16"/>
      <c r="O810" s="19"/>
    </row>
    <row r="811" spans="1:15" ht="12.75">
      <c r="A811" s="23"/>
      <c r="C811" s="25"/>
      <c r="D811" s="28"/>
      <c r="E811" s="26"/>
      <c r="H811" s="1"/>
      <c r="I811" s="26"/>
      <c r="J811" s="26"/>
      <c r="K811" s="29"/>
      <c r="L811" s="26"/>
      <c r="M811" s="26"/>
      <c r="N811" s="16"/>
      <c r="O811" s="19"/>
    </row>
    <row r="812" spans="1:15" ht="12.75">
      <c r="A812" s="23"/>
      <c r="C812" s="25"/>
      <c r="D812" s="28"/>
      <c r="E812" s="26"/>
      <c r="H812" s="1"/>
      <c r="I812" s="26"/>
      <c r="J812" s="26"/>
      <c r="K812" s="29"/>
      <c r="L812" s="26"/>
      <c r="M812" s="26"/>
      <c r="N812" s="16"/>
      <c r="O812" s="19"/>
    </row>
    <row r="813" spans="1:15" ht="12.75">
      <c r="A813" s="23"/>
      <c r="C813" s="25"/>
      <c r="D813" s="28"/>
      <c r="E813" s="26"/>
      <c r="H813" s="1"/>
      <c r="I813" s="26"/>
      <c r="J813" s="26"/>
      <c r="K813" s="29"/>
      <c r="L813" s="26"/>
      <c r="M813" s="26"/>
      <c r="N813" s="16"/>
      <c r="O813" s="19"/>
    </row>
    <row r="814" spans="1:15" ht="12.75">
      <c r="A814" s="23"/>
      <c r="C814" s="25"/>
      <c r="D814" s="28"/>
      <c r="E814" s="26"/>
      <c r="H814" s="1"/>
      <c r="I814" s="26"/>
      <c r="J814" s="26"/>
      <c r="K814" s="29"/>
      <c r="L814" s="26"/>
      <c r="M814" s="26"/>
      <c r="N814" s="16"/>
      <c r="O814" s="19"/>
    </row>
    <row r="815" spans="1:15" ht="12.75">
      <c r="A815" s="23"/>
      <c r="C815" s="25"/>
      <c r="D815" s="28"/>
      <c r="E815" s="26"/>
      <c r="H815" s="1"/>
      <c r="I815" s="26"/>
      <c r="J815" s="26"/>
      <c r="K815" s="29"/>
      <c r="L815" s="26"/>
      <c r="M815" s="26"/>
      <c r="N815" s="16"/>
      <c r="O815" s="19"/>
    </row>
    <row r="816" spans="1:15" ht="12.75">
      <c r="A816" s="23"/>
      <c r="C816" s="25"/>
      <c r="D816" s="28"/>
      <c r="E816" s="26"/>
      <c r="H816" s="1"/>
      <c r="I816" s="26"/>
      <c r="J816" s="26"/>
      <c r="K816" s="29"/>
      <c r="L816" s="26"/>
      <c r="M816" s="26"/>
      <c r="N816" s="16"/>
      <c r="O816" s="19"/>
    </row>
    <row r="817" spans="1:15" ht="12.75">
      <c r="A817" s="23"/>
      <c r="C817" s="25"/>
      <c r="D817" s="28"/>
      <c r="E817" s="26"/>
      <c r="H817" s="1"/>
      <c r="I817" s="26"/>
      <c r="J817" s="26"/>
      <c r="K817" s="29"/>
      <c r="L817" s="26"/>
      <c r="M817" s="26"/>
      <c r="N817" s="16"/>
      <c r="O817" s="19"/>
    </row>
    <row r="818" spans="1:15" ht="12.75">
      <c r="A818" s="23"/>
      <c r="C818" s="25"/>
      <c r="D818" s="28"/>
      <c r="E818" s="26"/>
      <c r="H818" s="1"/>
      <c r="I818" s="26"/>
      <c r="J818" s="26"/>
      <c r="K818" s="29"/>
      <c r="L818" s="26"/>
      <c r="M818" s="26"/>
      <c r="N818" s="16"/>
      <c r="O818" s="19"/>
    </row>
    <row r="819" spans="1:15" ht="12.75">
      <c r="A819" s="23"/>
      <c r="C819" s="25"/>
      <c r="D819" s="28"/>
      <c r="E819" s="26"/>
      <c r="H819" s="1"/>
      <c r="I819" s="26"/>
      <c r="J819" s="26"/>
      <c r="K819" s="29"/>
      <c r="L819" s="26"/>
      <c r="M819" s="26"/>
      <c r="N819" s="16"/>
      <c r="O819" s="19"/>
    </row>
    <row r="820" spans="1:15" ht="12.75">
      <c r="A820" s="23"/>
      <c r="C820" s="25"/>
      <c r="D820" s="28"/>
      <c r="E820" s="26"/>
      <c r="H820" s="1"/>
      <c r="I820" s="26"/>
      <c r="J820" s="26"/>
      <c r="K820" s="29"/>
      <c r="L820" s="26"/>
      <c r="M820" s="26"/>
      <c r="N820" s="16"/>
      <c r="O820" s="19"/>
    </row>
    <row r="821" spans="1:15" ht="12.75">
      <c r="A821" s="23"/>
      <c r="C821" s="25"/>
      <c r="D821" s="28"/>
      <c r="E821" s="26"/>
      <c r="H821" s="1"/>
      <c r="I821" s="26"/>
      <c r="J821" s="26"/>
      <c r="K821" s="29"/>
      <c r="L821" s="26"/>
      <c r="M821" s="26"/>
      <c r="N821" s="16"/>
      <c r="O821" s="19"/>
    </row>
    <row r="822" spans="1:15" ht="12.75">
      <c r="A822" s="23"/>
      <c r="C822" s="25"/>
      <c r="D822" s="28"/>
      <c r="E822" s="26"/>
      <c r="H822" s="1"/>
      <c r="I822" s="26"/>
      <c r="J822" s="26"/>
      <c r="K822" s="29"/>
      <c r="L822" s="26"/>
      <c r="M822" s="26"/>
      <c r="N822" s="16"/>
      <c r="O822" s="19"/>
    </row>
    <row r="823" spans="1:15" ht="12.75">
      <c r="A823" s="23"/>
      <c r="C823" s="25"/>
      <c r="D823" s="28"/>
      <c r="E823" s="26"/>
      <c r="H823" s="1"/>
      <c r="I823" s="26"/>
      <c r="J823" s="26"/>
      <c r="K823" s="29"/>
      <c r="L823" s="26"/>
      <c r="M823" s="26"/>
      <c r="N823" s="16"/>
      <c r="O823" s="19"/>
    </row>
    <row r="824" spans="1:15" ht="12.75">
      <c r="A824" s="23"/>
      <c r="C824" s="25"/>
      <c r="D824" s="28"/>
      <c r="E824" s="26"/>
      <c r="H824" s="1"/>
      <c r="I824" s="26"/>
      <c r="J824" s="26"/>
      <c r="K824" s="29"/>
      <c r="L824" s="26"/>
      <c r="M824" s="26"/>
      <c r="N824" s="16"/>
      <c r="O824" s="19"/>
    </row>
    <row r="825" spans="1:15" ht="12.75">
      <c r="A825" s="23"/>
      <c r="C825" s="25"/>
      <c r="D825" s="28"/>
      <c r="E825" s="26"/>
      <c r="H825" s="1"/>
      <c r="I825" s="26"/>
      <c r="J825" s="26"/>
      <c r="K825" s="29"/>
      <c r="L825" s="26"/>
      <c r="M825" s="26"/>
      <c r="N825" s="16"/>
      <c r="O825" s="19"/>
    </row>
    <row r="826" spans="1:15" ht="12.75">
      <c r="A826" s="23"/>
      <c r="C826" s="25"/>
      <c r="D826" s="28"/>
      <c r="E826" s="26"/>
      <c r="H826" s="1"/>
      <c r="I826" s="26"/>
      <c r="J826" s="26"/>
      <c r="K826" s="29"/>
      <c r="L826" s="26"/>
      <c r="M826" s="26"/>
      <c r="N826" s="16"/>
      <c r="O826" s="19"/>
    </row>
    <row r="827" spans="1:15" ht="12.75">
      <c r="A827" s="23"/>
      <c r="C827" s="25"/>
      <c r="D827" s="28"/>
      <c r="E827" s="26"/>
      <c r="H827" s="1"/>
      <c r="I827" s="26"/>
      <c r="J827" s="26"/>
      <c r="K827" s="29"/>
      <c r="L827" s="26"/>
      <c r="M827" s="26"/>
      <c r="N827" s="16"/>
      <c r="O827" s="19"/>
    </row>
    <row r="828" spans="1:15" ht="12.75">
      <c r="A828" s="23"/>
      <c r="C828" s="25"/>
      <c r="D828" s="28"/>
      <c r="E828" s="26"/>
      <c r="H828" s="1"/>
      <c r="I828" s="26"/>
      <c r="J828" s="26"/>
      <c r="K828" s="29"/>
      <c r="L828" s="26"/>
      <c r="M828" s="26"/>
      <c r="N828" s="16"/>
      <c r="O828" s="19"/>
    </row>
    <row r="829" spans="1:15" ht="12.75">
      <c r="A829" s="23"/>
      <c r="C829" s="25"/>
      <c r="D829" s="28"/>
      <c r="E829" s="26"/>
      <c r="H829" s="1"/>
      <c r="I829" s="26"/>
      <c r="J829" s="26"/>
      <c r="K829" s="29"/>
      <c r="L829" s="26"/>
      <c r="M829" s="26"/>
      <c r="N829" s="16"/>
      <c r="O829" s="19"/>
    </row>
    <row r="830" spans="1:15" ht="12.75">
      <c r="A830" s="23"/>
      <c r="C830" s="25"/>
      <c r="D830" s="28"/>
      <c r="E830" s="26"/>
      <c r="H830" s="1"/>
      <c r="I830" s="26"/>
      <c r="J830" s="26"/>
      <c r="K830" s="29"/>
      <c r="L830" s="26"/>
      <c r="M830" s="26"/>
      <c r="N830" s="16"/>
      <c r="O830" s="19"/>
    </row>
    <row r="831" spans="1:15" ht="12.75">
      <c r="A831" s="23"/>
      <c r="C831" s="25"/>
      <c r="D831" s="28"/>
      <c r="E831" s="26"/>
      <c r="H831" s="1"/>
      <c r="I831" s="26"/>
      <c r="J831" s="26"/>
      <c r="K831" s="29"/>
      <c r="L831" s="26"/>
      <c r="M831" s="26"/>
      <c r="N831" s="16"/>
      <c r="O831" s="19"/>
    </row>
    <row r="832" spans="1:15" ht="12.75">
      <c r="A832" s="23"/>
      <c r="C832" s="25"/>
      <c r="D832" s="28"/>
      <c r="E832" s="26"/>
      <c r="H832" s="1"/>
      <c r="I832" s="26"/>
      <c r="J832" s="26"/>
      <c r="K832" s="29"/>
      <c r="L832" s="26"/>
      <c r="M832" s="26"/>
      <c r="N832" s="16"/>
      <c r="O832" s="19"/>
    </row>
    <row r="833" spans="1:15" ht="12.75">
      <c r="A833" s="23"/>
      <c r="C833" s="25"/>
      <c r="D833" s="28"/>
      <c r="E833" s="26"/>
      <c r="H833" s="1"/>
      <c r="I833" s="26"/>
      <c r="J833" s="26"/>
      <c r="K833" s="29"/>
      <c r="L833" s="26"/>
      <c r="M833" s="26"/>
      <c r="N833" s="16"/>
      <c r="O833" s="19"/>
    </row>
    <row r="834" spans="1:15" ht="12.75">
      <c r="A834" s="23"/>
      <c r="C834" s="25"/>
      <c r="D834" s="28"/>
      <c r="E834" s="26"/>
      <c r="H834" s="1"/>
      <c r="I834" s="26"/>
      <c r="J834" s="26"/>
      <c r="K834" s="29"/>
      <c r="L834" s="26"/>
      <c r="M834" s="26"/>
      <c r="N834" s="16"/>
      <c r="O834" s="19"/>
    </row>
    <row r="835" spans="1:15" ht="12.75">
      <c r="A835" s="23"/>
      <c r="C835" s="25"/>
      <c r="D835" s="28"/>
      <c r="E835" s="26"/>
      <c r="H835" s="1"/>
      <c r="I835" s="26"/>
      <c r="J835" s="26"/>
      <c r="K835" s="29"/>
      <c r="L835" s="26"/>
      <c r="M835" s="26"/>
      <c r="N835" s="16"/>
      <c r="O835" s="19"/>
    </row>
    <row r="836" spans="1:15" ht="12.75">
      <c r="A836" s="23"/>
      <c r="C836" s="25"/>
      <c r="D836" s="28"/>
      <c r="E836" s="26"/>
      <c r="H836" s="1"/>
      <c r="I836" s="26"/>
      <c r="J836" s="26"/>
      <c r="K836" s="29"/>
      <c r="L836" s="26"/>
      <c r="M836" s="26"/>
      <c r="N836" s="16"/>
      <c r="O836" s="19"/>
    </row>
    <row r="837" spans="1:15" ht="12.75">
      <c r="A837" s="23"/>
      <c r="C837" s="25"/>
      <c r="D837" s="28"/>
      <c r="E837" s="26"/>
      <c r="H837" s="1"/>
      <c r="I837" s="26"/>
      <c r="J837" s="26"/>
      <c r="K837" s="29"/>
      <c r="L837" s="26"/>
      <c r="M837" s="26"/>
      <c r="N837" s="16"/>
      <c r="O837" s="19"/>
    </row>
    <row r="838" spans="1:15" ht="12.75">
      <c r="A838" s="23"/>
      <c r="C838" s="25"/>
      <c r="D838" s="28"/>
      <c r="E838" s="26"/>
      <c r="H838" s="1"/>
      <c r="I838" s="26"/>
      <c r="J838" s="26"/>
      <c r="K838" s="29"/>
      <c r="L838" s="26"/>
      <c r="M838" s="26"/>
      <c r="N838" s="16"/>
      <c r="O838" s="19"/>
    </row>
    <row r="839" spans="1:15" ht="12.75">
      <c r="A839" s="23"/>
      <c r="C839" s="25"/>
      <c r="D839" s="28"/>
      <c r="E839" s="26"/>
      <c r="H839" s="1"/>
      <c r="I839" s="26"/>
      <c r="J839" s="26"/>
      <c r="K839" s="29"/>
      <c r="L839" s="26"/>
      <c r="M839" s="26"/>
      <c r="N839" s="16"/>
      <c r="O839" s="19"/>
    </row>
    <row r="840" spans="1:15" ht="12.75">
      <c r="A840" s="23"/>
      <c r="C840" s="25"/>
      <c r="D840" s="28"/>
      <c r="E840" s="26"/>
      <c r="H840" s="1"/>
      <c r="I840" s="26"/>
      <c r="J840" s="26"/>
      <c r="K840" s="29"/>
      <c r="L840" s="26"/>
      <c r="M840" s="26"/>
      <c r="N840" s="16"/>
      <c r="O840" s="19"/>
    </row>
    <row r="841" spans="1:15" ht="12.75">
      <c r="A841" s="23"/>
      <c r="C841" s="25"/>
      <c r="D841" s="28"/>
      <c r="E841" s="26"/>
      <c r="H841" s="1"/>
      <c r="I841" s="26"/>
      <c r="J841" s="26"/>
      <c r="K841" s="29"/>
      <c r="L841" s="26"/>
      <c r="M841" s="26"/>
      <c r="N841" s="16"/>
      <c r="O841" s="19"/>
    </row>
    <row r="842" spans="1:15" ht="12.75">
      <c r="A842" s="23"/>
      <c r="C842" s="25"/>
      <c r="D842" s="28"/>
      <c r="E842" s="26"/>
      <c r="H842" s="1"/>
      <c r="I842" s="26"/>
      <c r="J842" s="26"/>
      <c r="K842" s="29"/>
      <c r="L842" s="26"/>
      <c r="M842" s="26"/>
      <c r="N842" s="16"/>
      <c r="O842" s="19"/>
    </row>
    <row r="843" spans="1:15" ht="12.75">
      <c r="A843" s="23"/>
      <c r="C843" s="25"/>
      <c r="D843" s="28"/>
      <c r="E843" s="26"/>
      <c r="H843" s="1"/>
      <c r="I843" s="26"/>
      <c r="J843" s="26"/>
      <c r="K843" s="29"/>
      <c r="L843" s="26"/>
      <c r="M843" s="26"/>
      <c r="N843" s="16"/>
      <c r="O843" s="19"/>
    </row>
    <row r="844" spans="1:15" ht="12.75">
      <c r="A844" s="23"/>
      <c r="C844" s="25"/>
      <c r="D844" s="28"/>
      <c r="E844" s="26"/>
      <c r="H844" s="1"/>
      <c r="I844" s="26"/>
      <c r="J844" s="26"/>
      <c r="K844" s="29"/>
      <c r="L844" s="26"/>
      <c r="M844" s="26"/>
      <c r="N844" s="16"/>
      <c r="O844" s="19"/>
    </row>
    <row r="845" spans="1:15" ht="12.75">
      <c r="A845" s="23"/>
      <c r="C845" s="25"/>
      <c r="D845" s="28"/>
      <c r="E845" s="26"/>
      <c r="H845" s="1"/>
      <c r="I845" s="26"/>
      <c r="J845" s="26"/>
      <c r="K845" s="29"/>
      <c r="L845" s="26"/>
      <c r="M845" s="26"/>
      <c r="N845" s="16"/>
      <c r="O845" s="19"/>
    </row>
    <row r="846" spans="1:15" ht="12.75">
      <c r="A846" s="23"/>
      <c r="C846" s="25"/>
      <c r="D846" s="28"/>
      <c r="E846" s="26"/>
      <c r="H846" s="1"/>
      <c r="I846" s="26"/>
      <c r="J846" s="26"/>
      <c r="K846" s="29"/>
      <c r="L846" s="26"/>
      <c r="M846" s="26"/>
      <c r="N846" s="16"/>
      <c r="O846" s="19"/>
    </row>
    <row r="847" spans="1:15" ht="12.75">
      <c r="A847" s="23"/>
      <c r="C847" s="25"/>
      <c r="D847" s="28"/>
      <c r="E847" s="26"/>
      <c r="H847" s="1"/>
      <c r="I847" s="26"/>
      <c r="J847" s="26"/>
      <c r="K847" s="29"/>
      <c r="L847" s="26"/>
      <c r="M847" s="26"/>
      <c r="N847" s="16"/>
      <c r="O847" s="19"/>
    </row>
    <row r="848" spans="1:15" ht="12.75">
      <c r="A848" s="23"/>
      <c r="C848" s="25"/>
      <c r="D848" s="28"/>
      <c r="E848" s="26"/>
      <c r="H848" s="1"/>
      <c r="I848" s="26"/>
      <c r="J848" s="26"/>
      <c r="K848" s="29"/>
      <c r="L848" s="26"/>
      <c r="M848" s="26"/>
      <c r="N848" s="16"/>
      <c r="O848" s="19"/>
    </row>
    <row r="849" spans="1:15" ht="12.75">
      <c r="A849" s="19"/>
      <c r="C849" s="25"/>
      <c r="D849" s="28"/>
      <c r="E849" s="26"/>
      <c r="H849" s="1"/>
      <c r="I849" s="26"/>
      <c r="J849" s="26"/>
      <c r="K849" s="29"/>
      <c r="L849" s="26"/>
      <c r="M849" s="26"/>
      <c r="N849" s="16"/>
      <c r="O849" s="19"/>
    </row>
    <row r="850" spans="1:15" ht="12.75">
      <c r="A850" s="19"/>
      <c r="C850" s="25"/>
      <c r="D850" s="28"/>
      <c r="E850" s="26"/>
      <c r="H850" s="1"/>
      <c r="I850" s="26"/>
      <c r="J850" s="26"/>
      <c r="K850" s="29"/>
      <c r="L850" s="26"/>
      <c r="M850" s="26"/>
      <c r="N850" s="16"/>
      <c r="O850" s="19"/>
    </row>
    <row r="851" spans="1:15" ht="12.75">
      <c r="A851" s="19"/>
      <c r="C851" s="25"/>
      <c r="D851" s="28"/>
      <c r="E851" s="26"/>
      <c r="H851" s="1"/>
      <c r="I851" s="26"/>
      <c r="J851" s="26"/>
      <c r="K851" s="29"/>
      <c r="L851" s="26"/>
      <c r="M851" s="26"/>
      <c r="N851" s="16"/>
      <c r="O851" s="19"/>
    </row>
    <row r="852" spans="1:15" ht="12.75">
      <c r="A852" s="19"/>
      <c r="C852" s="25"/>
      <c r="D852" s="28"/>
      <c r="E852" s="26"/>
      <c r="H852" s="1"/>
      <c r="I852" s="26"/>
      <c r="J852" s="26"/>
      <c r="K852" s="29"/>
      <c r="L852" s="26"/>
      <c r="M852" s="26"/>
      <c r="N852" s="16"/>
      <c r="O852" s="19"/>
    </row>
    <row r="853" spans="1:15" ht="12.75">
      <c r="A853" s="19"/>
      <c r="C853" s="25"/>
      <c r="D853" s="28"/>
      <c r="E853" s="26"/>
      <c r="H853" s="1"/>
      <c r="I853" s="26"/>
      <c r="J853" s="26"/>
      <c r="K853" s="29"/>
      <c r="L853" s="26"/>
      <c r="M853" s="26"/>
      <c r="N853" s="16"/>
      <c r="O853" s="19"/>
    </row>
    <row r="854" spans="1:15" ht="12.75">
      <c r="A854" s="19"/>
      <c r="C854" s="25"/>
      <c r="D854" s="28"/>
      <c r="E854" s="26"/>
      <c r="H854" s="1"/>
      <c r="I854" s="26"/>
      <c r="J854" s="26"/>
      <c r="K854" s="29"/>
      <c r="L854" s="26"/>
      <c r="M854" s="26"/>
      <c r="N854" s="16"/>
      <c r="O854" s="19"/>
    </row>
    <row r="855" spans="1:15" ht="12.75">
      <c r="A855" s="19"/>
      <c r="C855" s="25"/>
      <c r="D855" s="28"/>
      <c r="E855" s="26"/>
      <c r="H855" s="1"/>
      <c r="I855" s="26"/>
      <c r="J855" s="26"/>
      <c r="K855" s="29"/>
      <c r="L855" s="26"/>
      <c r="M855" s="26"/>
      <c r="N855" s="16"/>
      <c r="O855" s="19"/>
    </row>
    <row r="856" spans="1:15" ht="12.75">
      <c r="A856" s="19"/>
      <c r="C856" s="25"/>
      <c r="D856" s="28"/>
      <c r="E856" s="26"/>
      <c r="H856" s="1"/>
      <c r="I856" s="26"/>
      <c r="J856" s="26"/>
      <c r="K856" s="29"/>
      <c r="L856" s="26"/>
      <c r="M856" s="26"/>
      <c r="N856" s="16"/>
      <c r="O856" s="19"/>
    </row>
    <row r="857" spans="1:15" ht="12.75">
      <c r="A857" s="19"/>
      <c r="C857" s="25"/>
      <c r="D857" s="28"/>
      <c r="E857" s="26"/>
      <c r="H857" s="1"/>
      <c r="I857" s="26"/>
      <c r="J857" s="26"/>
      <c r="K857" s="29"/>
      <c r="L857" s="26"/>
      <c r="M857" s="26"/>
      <c r="N857" s="16"/>
      <c r="O857" s="19"/>
    </row>
    <row r="858" spans="1:15" ht="12.75">
      <c r="A858" s="19"/>
      <c r="C858" s="25"/>
      <c r="D858" s="28"/>
      <c r="E858" s="26"/>
      <c r="H858" s="1"/>
      <c r="I858" s="26"/>
      <c r="J858" s="26"/>
      <c r="K858" s="29"/>
      <c r="L858" s="26"/>
      <c r="M858" s="26"/>
      <c r="N858" s="16"/>
      <c r="O858" s="19"/>
    </row>
    <row r="859" spans="1:15" ht="12.75">
      <c r="A859" s="19"/>
      <c r="C859" s="25"/>
      <c r="D859" s="28"/>
      <c r="E859" s="26"/>
      <c r="H859" s="1"/>
      <c r="I859" s="26"/>
      <c r="J859" s="26"/>
      <c r="K859" s="29"/>
      <c r="L859" s="26"/>
      <c r="M859" s="26"/>
      <c r="N859" s="16"/>
      <c r="O859" s="19"/>
    </row>
    <row r="860" spans="1:15" ht="12.75">
      <c r="A860" s="19"/>
      <c r="C860" s="25"/>
      <c r="D860" s="28"/>
      <c r="E860" s="26"/>
      <c r="H860" s="1"/>
      <c r="I860" s="26"/>
      <c r="J860" s="26"/>
      <c r="K860" s="29"/>
      <c r="L860" s="26"/>
      <c r="M860" s="26"/>
      <c r="N860" s="16"/>
      <c r="O860" s="19"/>
    </row>
    <row r="861" spans="1:15" ht="12.75">
      <c r="A861" s="19"/>
      <c r="C861" s="25"/>
      <c r="D861" s="28"/>
      <c r="E861" s="26"/>
      <c r="H861" s="1"/>
      <c r="I861" s="26"/>
      <c r="J861" s="26"/>
      <c r="K861" s="29"/>
      <c r="L861" s="26"/>
      <c r="M861" s="26"/>
      <c r="N861" s="16"/>
      <c r="O861" s="19"/>
    </row>
    <row r="862" spans="1:15" ht="12.75">
      <c r="A862" s="19"/>
      <c r="C862" s="25"/>
      <c r="D862" s="28"/>
      <c r="E862" s="26"/>
      <c r="H862" s="1"/>
      <c r="I862" s="26"/>
      <c r="J862" s="26"/>
      <c r="K862" s="29"/>
      <c r="L862" s="26"/>
      <c r="M862" s="26"/>
      <c r="N862" s="16"/>
      <c r="O862" s="19"/>
    </row>
    <row r="863" spans="1:15" ht="12.75">
      <c r="A863" s="19"/>
      <c r="C863" s="25"/>
      <c r="D863" s="28"/>
      <c r="E863" s="26"/>
      <c r="H863" s="1"/>
      <c r="I863" s="26"/>
      <c r="J863" s="26"/>
      <c r="K863" s="29"/>
      <c r="L863" s="26"/>
      <c r="M863" s="26"/>
      <c r="N863" s="16"/>
      <c r="O863" s="19"/>
    </row>
    <row r="864" spans="1:15" ht="12.75">
      <c r="A864" s="19"/>
      <c r="C864" s="25"/>
      <c r="D864" s="28"/>
      <c r="E864" s="26"/>
      <c r="H864" s="1"/>
      <c r="I864" s="26"/>
      <c r="J864" s="26"/>
      <c r="K864" s="29"/>
      <c r="L864" s="26"/>
      <c r="M864" s="26"/>
      <c r="N864" s="16"/>
      <c r="O864" s="19"/>
    </row>
    <row r="865" spans="1:15" ht="12.75">
      <c r="A865" s="19"/>
      <c r="C865" s="25"/>
      <c r="D865" s="28"/>
      <c r="E865" s="26"/>
      <c r="H865" s="1"/>
      <c r="I865" s="26"/>
      <c r="J865" s="26"/>
      <c r="K865" s="29"/>
      <c r="L865" s="26"/>
      <c r="M865" s="26"/>
      <c r="N865" s="16"/>
      <c r="O865" s="19"/>
    </row>
    <row r="866" spans="1:15" ht="12.75">
      <c r="A866" s="19"/>
      <c r="C866" s="25"/>
      <c r="D866" s="28"/>
      <c r="E866" s="26"/>
      <c r="H866" s="1"/>
      <c r="I866" s="26"/>
      <c r="J866" s="26"/>
      <c r="K866" s="29"/>
      <c r="L866" s="26"/>
      <c r="M866" s="26"/>
      <c r="N866" s="16"/>
      <c r="O866" s="19"/>
    </row>
    <row r="867" spans="1:15" ht="12.75">
      <c r="A867" s="19"/>
      <c r="C867" s="25"/>
      <c r="D867" s="28"/>
      <c r="E867" s="26"/>
      <c r="H867" s="1"/>
      <c r="I867" s="26"/>
      <c r="J867" s="26"/>
      <c r="K867" s="29"/>
      <c r="L867" s="26"/>
      <c r="M867" s="26"/>
      <c r="N867" s="16"/>
      <c r="O867" s="19"/>
    </row>
    <row r="868" spans="1:15" ht="12.75">
      <c r="A868" s="19"/>
      <c r="C868" s="25"/>
      <c r="D868" s="28"/>
      <c r="E868" s="26"/>
      <c r="H868" s="1"/>
      <c r="I868" s="26"/>
      <c r="J868" s="26"/>
      <c r="K868" s="29"/>
      <c r="L868" s="26"/>
      <c r="M868" s="26"/>
      <c r="N868" s="16"/>
      <c r="O868" s="19"/>
    </row>
    <row r="869" spans="1:15" ht="12.75">
      <c r="A869" s="19"/>
      <c r="C869" s="25"/>
      <c r="D869" s="28"/>
      <c r="E869" s="26"/>
      <c r="H869" s="1"/>
      <c r="I869" s="26"/>
      <c r="J869" s="26"/>
      <c r="K869" s="29"/>
      <c r="L869" s="26"/>
      <c r="M869" s="26"/>
      <c r="N869" s="16"/>
      <c r="O869" s="19"/>
    </row>
    <row r="870" spans="1:15" ht="12.75">
      <c r="A870" s="19"/>
      <c r="C870" s="25"/>
      <c r="D870" s="28"/>
      <c r="E870" s="26"/>
      <c r="H870" s="1"/>
      <c r="I870" s="26"/>
      <c r="J870" s="26"/>
      <c r="K870" s="29"/>
      <c r="L870" s="26"/>
      <c r="M870" s="26"/>
      <c r="N870" s="16"/>
      <c r="O870" s="19"/>
    </row>
    <row r="871" spans="1:15" ht="12.75">
      <c r="A871" s="19"/>
      <c r="C871" s="25"/>
      <c r="D871" s="28"/>
      <c r="E871" s="26"/>
      <c r="H871" s="1"/>
      <c r="I871" s="26"/>
      <c r="J871" s="26"/>
      <c r="K871" s="29"/>
      <c r="L871" s="26"/>
      <c r="M871" s="26"/>
      <c r="N871" s="16"/>
      <c r="O871" s="19"/>
    </row>
    <row r="872" spans="1:15" ht="12.75">
      <c r="A872" s="19"/>
      <c r="C872" s="25"/>
      <c r="D872" s="28"/>
      <c r="E872" s="26"/>
      <c r="H872" s="1"/>
      <c r="I872" s="26"/>
      <c r="J872" s="26"/>
      <c r="K872" s="29"/>
      <c r="L872" s="26"/>
      <c r="M872" s="26"/>
      <c r="N872" s="16"/>
      <c r="O872" s="19"/>
    </row>
    <row r="873" spans="1:15" ht="12.75">
      <c r="A873" s="19"/>
      <c r="C873" s="25"/>
      <c r="D873" s="28"/>
      <c r="E873" s="26"/>
      <c r="H873" s="1"/>
      <c r="I873" s="26"/>
      <c r="J873" s="26"/>
      <c r="K873" s="29"/>
      <c r="L873" s="26"/>
      <c r="M873" s="26"/>
      <c r="N873" s="16"/>
      <c r="O873" s="19"/>
    </row>
    <row r="874" spans="1:15" ht="12.75">
      <c r="A874" s="19"/>
      <c r="C874" s="25"/>
      <c r="D874" s="28"/>
      <c r="E874" s="26"/>
      <c r="H874" s="1"/>
      <c r="I874" s="26"/>
      <c r="J874" s="26"/>
      <c r="K874" s="29"/>
      <c r="L874" s="26"/>
      <c r="M874" s="26"/>
      <c r="N874" s="16"/>
      <c r="O874" s="19"/>
    </row>
    <row r="875" spans="1:15" ht="12.75">
      <c r="A875" s="19"/>
      <c r="C875" s="25"/>
      <c r="D875" s="28"/>
      <c r="E875" s="26"/>
      <c r="H875" s="1"/>
      <c r="I875" s="26"/>
      <c r="J875" s="26"/>
      <c r="K875" s="29"/>
      <c r="L875" s="26"/>
      <c r="M875" s="26"/>
      <c r="N875" s="16"/>
      <c r="O875" s="19"/>
    </row>
    <row r="876" spans="1:15" ht="12.75">
      <c r="A876" s="19"/>
      <c r="C876" s="25"/>
      <c r="D876" s="28"/>
      <c r="E876" s="26"/>
      <c r="H876" s="1"/>
      <c r="I876" s="26"/>
      <c r="J876" s="26"/>
      <c r="K876" s="29"/>
      <c r="L876" s="26"/>
      <c r="M876" s="26"/>
      <c r="N876" s="16"/>
      <c r="O876" s="19"/>
    </row>
    <row r="877" spans="1:15" ht="12.75">
      <c r="A877" s="19"/>
      <c r="C877" s="25"/>
      <c r="D877" s="28"/>
      <c r="E877" s="26"/>
      <c r="H877" s="1"/>
      <c r="I877" s="26"/>
      <c r="J877" s="26"/>
      <c r="K877" s="29"/>
      <c r="L877" s="26"/>
      <c r="M877" s="26"/>
      <c r="N877" s="16"/>
      <c r="O877" s="19"/>
    </row>
    <row r="878" spans="1:15" ht="12.75">
      <c r="A878" s="19"/>
      <c r="C878" s="25"/>
      <c r="D878" s="28"/>
      <c r="E878" s="26"/>
      <c r="H878" s="1"/>
      <c r="I878" s="26"/>
      <c r="J878" s="26"/>
      <c r="K878" s="29"/>
      <c r="L878" s="26"/>
      <c r="M878" s="26"/>
      <c r="N878" s="16"/>
      <c r="O878" s="19"/>
    </row>
    <row r="879" spans="1:15" ht="12.75">
      <c r="A879" s="19"/>
      <c r="C879" s="25"/>
      <c r="D879" s="28"/>
      <c r="E879" s="26"/>
      <c r="H879" s="1"/>
      <c r="I879" s="26"/>
      <c r="J879" s="26"/>
      <c r="K879" s="29"/>
      <c r="L879" s="26"/>
      <c r="M879" s="26"/>
      <c r="N879" s="16"/>
      <c r="O879" s="19"/>
    </row>
    <row r="880" spans="1:15" ht="12.75">
      <c r="A880" s="19"/>
      <c r="C880" s="25"/>
      <c r="D880" s="28"/>
      <c r="E880" s="26"/>
      <c r="H880" s="1"/>
      <c r="I880" s="26"/>
      <c r="J880" s="26"/>
      <c r="K880" s="29"/>
      <c r="L880" s="26"/>
      <c r="M880" s="26"/>
      <c r="N880" s="16"/>
      <c r="O880" s="19"/>
    </row>
    <row r="881" spans="1:15" ht="12.75">
      <c r="A881" s="19"/>
      <c r="C881" s="25"/>
      <c r="D881" s="28"/>
      <c r="E881" s="26"/>
      <c r="H881" s="1"/>
      <c r="I881" s="26"/>
      <c r="J881" s="26"/>
      <c r="K881" s="29"/>
      <c r="L881" s="26"/>
      <c r="M881" s="26"/>
      <c r="N881" s="16"/>
      <c r="O881" s="19"/>
    </row>
    <row r="882" spans="1:15" ht="12.75">
      <c r="A882" s="19"/>
      <c r="C882" s="25"/>
      <c r="D882" s="28"/>
      <c r="E882" s="26"/>
      <c r="H882" s="1"/>
      <c r="I882" s="26"/>
      <c r="J882" s="26"/>
      <c r="K882" s="29"/>
      <c r="L882" s="26"/>
      <c r="M882" s="26"/>
      <c r="N882" s="16"/>
      <c r="O882" s="19"/>
    </row>
    <row r="883" spans="1:15" ht="12.75">
      <c r="A883" s="19"/>
      <c r="C883" s="25"/>
      <c r="D883" s="28"/>
      <c r="E883" s="26"/>
      <c r="H883" s="1"/>
      <c r="I883" s="26"/>
      <c r="J883" s="26"/>
      <c r="K883" s="29"/>
      <c r="L883" s="26"/>
      <c r="M883" s="26"/>
      <c r="N883" s="16"/>
      <c r="O883" s="19"/>
    </row>
    <row r="884" spans="1:15" ht="12.75">
      <c r="A884" s="19"/>
      <c r="C884" s="25"/>
      <c r="D884" s="28"/>
      <c r="E884" s="26"/>
      <c r="H884" s="1"/>
      <c r="I884" s="26"/>
      <c r="J884" s="26"/>
      <c r="K884" s="29"/>
      <c r="L884" s="26"/>
      <c r="M884" s="26"/>
      <c r="N884" s="16"/>
      <c r="O884" s="19"/>
    </row>
    <row r="885" spans="1:15" ht="12.75">
      <c r="A885" s="19"/>
      <c r="C885" s="25"/>
      <c r="D885" s="28"/>
      <c r="E885" s="26"/>
      <c r="H885" s="1"/>
      <c r="I885" s="26"/>
      <c r="J885" s="26"/>
      <c r="K885" s="29"/>
      <c r="L885" s="26"/>
      <c r="M885" s="26"/>
      <c r="N885" s="16"/>
      <c r="O885" s="19"/>
    </row>
    <row r="886" spans="1:15" ht="12.75">
      <c r="A886" s="19"/>
      <c r="C886" s="25"/>
      <c r="D886" s="28"/>
      <c r="E886" s="26"/>
      <c r="H886" s="1"/>
      <c r="I886" s="26"/>
      <c r="J886" s="26"/>
      <c r="K886" s="29"/>
      <c r="L886" s="26"/>
      <c r="M886" s="26"/>
      <c r="N886" s="16"/>
      <c r="O886" s="19"/>
    </row>
    <row r="887" spans="1:15" ht="12.75">
      <c r="A887" s="19"/>
      <c r="C887" s="25"/>
      <c r="D887" s="28"/>
      <c r="E887" s="26"/>
      <c r="H887" s="1"/>
      <c r="I887" s="26"/>
      <c r="J887" s="26"/>
      <c r="K887" s="29"/>
      <c r="L887" s="26"/>
      <c r="M887" s="26"/>
      <c r="N887" s="16"/>
      <c r="O887" s="19"/>
    </row>
    <row r="888" spans="1:15" ht="12.75">
      <c r="A888" s="19"/>
      <c r="C888" s="25"/>
      <c r="D888" s="28"/>
      <c r="E888" s="26"/>
      <c r="H888" s="1"/>
      <c r="I888" s="26"/>
      <c r="J888" s="26"/>
      <c r="K888" s="29"/>
      <c r="L888" s="26"/>
      <c r="M888" s="26"/>
      <c r="N888" s="16"/>
      <c r="O888" s="19"/>
    </row>
    <row r="889" spans="1:15" ht="12.75">
      <c r="A889" s="19"/>
      <c r="C889" s="25"/>
      <c r="D889" s="28"/>
      <c r="E889" s="26"/>
      <c r="H889" s="1"/>
      <c r="I889" s="26"/>
      <c r="J889" s="26"/>
      <c r="K889" s="29"/>
      <c r="L889" s="26"/>
      <c r="M889" s="26"/>
      <c r="N889" s="16"/>
      <c r="O889" s="19"/>
    </row>
    <row r="890" spans="1:15" ht="12.75">
      <c r="A890" s="19"/>
      <c r="C890" s="25"/>
      <c r="D890" s="28"/>
      <c r="E890" s="26"/>
      <c r="H890" s="1"/>
      <c r="I890" s="26"/>
      <c r="J890" s="26"/>
      <c r="K890" s="29"/>
      <c r="L890" s="26"/>
      <c r="M890" s="26"/>
      <c r="N890" s="16"/>
      <c r="O890" s="19"/>
    </row>
    <row r="891" spans="1:15" ht="12.75">
      <c r="A891" s="19"/>
      <c r="C891" s="25"/>
      <c r="D891" s="28"/>
      <c r="E891" s="26"/>
      <c r="H891" s="1"/>
      <c r="I891" s="26"/>
      <c r="J891" s="26"/>
      <c r="K891" s="29"/>
      <c r="L891" s="26"/>
      <c r="M891" s="26"/>
      <c r="N891" s="16"/>
      <c r="O891" s="19"/>
    </row>
    <row r="892" spans="1:15" ht="12.75">
      <c r="A892" s="19"/>
      <c r="C892" s="25"/>
      <c r="D892" s="28"/>
      <c r="E892" s="26"/>
      <c r="H892" s="1"/>
      <c r="I892" s="26"/>
      <c r="J892" s="26"/>
      <c r="K892" s="29"/>
      <c r="L892" s="26"/>
      <c r="M892" s="26"/>
      <c r="N892" s="16"/>
      <c r="O892" s="19"/>
    </row>
    <row r="893" spans="1:15" ht="12.75">
      <c r="A893" s="19"/>
      <c r="C893" s="25"/>
      <c r="D893" s="28"/>
      <c r="E893" s="26"/>
      <c r="H893" s="1"/>
      <c r="I893" s="26"/>
      <c r="J893" s="26"/>
      <c r="K893" s="29"/>
      <c r="L893" s="26"/>
      <c r="M893" s="26"/>
      <c r="N893" s="16"/>
      <c r="O893" s="19"/>
    </row>
    <row r="894" spans="1:15" ht="12.75">
      <c r="A894" s="19"/>
      <c r="C894" s="25"/>
      <c r="D894" s="28"/>
      <c r="E894" s="26"/>
      <c r="H894" s="1"/>
      <c r="I894" s="26"/>
      <c r="J894" s="26"/>
      <c r="K894" s="29"/>
      <c r="L894" s="26"/>
      <c r="M894" s="26"/>
      <c r="N894" s="16"/>
      <c r="O894" s="19"/>
    </row>
    <row r="895" spans="1:15" ht="12.75">
      <c r="A895" s="19"/>
      <c r="C895" s="25"/>
      <c r="D895" s="28"/>
      <c r="E895" s="26"/>
      <c r="H895" s="1"/>
      <c r="I895" s="26"/>
      <c r="J895" s="26"/>
      <c r="K895" s="29"/>
      <c r="L895" s="26"/>
      <c r="M895" s="26"/>
      <c r="N895" s="16"/>
      <c r="O895" s="19"/>
    </row>
    <row r="896" spans="1:15" ht="12.75">
      <c r="A896" s="19"/>
      <c r="C896" s="25"/>
      <c r="D896" s="28"/>
      <c r="E896" s="26"/>
      <c r="H896" s="1"/>
      <c r="I896" s="26"/>
      <c r="J896" s="26"/>
      <c r="K896" s="29"/>
      <c r="L896" s="26"/>
      <c r="M896" s="26"/>
      <c r="N896" s="16"/>
      <c r="O896" s="19"/>
    </row>
    <row r="897" spans="1:15" ht="12.75">
      <c r="A897" s="19"/>
      <c r="C897" s="25"/>
      <c r="D897" s="28"/>
      <c r="E897" s="26"/>
      <c r="H897" s="1"/>
      <c r="I897" s="26"/>
      <c r="J897" s="26"/>
      <c r="K897" s="29"/>
      <c r="L897" s="26"/>
      <c r="M897" s="26"/>
      <c r="N897" s="16"/>
      <c r="O897" s="19"/>
    </row>
    <row r="898" spans="1:15" ht="12.75">
      <c r="A898" s="19"/>
      <c r="C898" s="25"/>
      <c r="D898" s="28"/>
      <c r="E898" s="26"/>
      <c r="H898" s="1"/>
      <c r="I898" s="26"/>
      <c r="J898" s="26"/>
      <c r="K898" s="29"/>
      <c r="L898" s="26"/>
      <c r="M898" s="26"/>
      <c r="N898" s="16"/>
      <c r="O898" s="19"/>
    </row>
    <row r="899" spans="1:15" ht="12.75">
      <c r="A899" s="19"/>
      <c r="C899" s="25"/>
      <c r="D899" s="28"/>
      <c r="E899" s="26"/>
      <c r="H899" s="1"/>
      <c r="I899" s="26"/>
      <c r="J899" s="26"/>
      <c r="K899" s="29"/>
      <c r="L899" s="26"/>
      <c r="M899" s="26"/>
      <c r="N899" s="16"/>
      <c r="O899" s="19"/>
    </row>
    <row r="900" spans="1:15" ht="12.75">
      <c r="A900" s="19"/>
      <c r="C900" s="25"/>
      <c r="D900" s="28"/>
      <c r="E900" s="26"/>
      <c r="H900" s="1"/>
      <c r="I900" s="26"/>
      <c r="J900" s="26"/>
      <c r="K900" s="29"/>
      <c r="L900" s="26"/>
      <c r="M900" s="26"/>
      <c r="N900" s="16"/>
      <c r="O900" s="19"/>
    </row>
    <row r="901" spans="1:15" ht="12.75">
      <c r="A901" s="19"/>
      <c r="C901" s="25"/>
      <c r="D901" s="28"/>
      <c r="E901" s="26"/>
      <c r="H901" s="1"/>
      <c r="I901" s="26"/>
      <c r="J901" s="26"/>
      <c r="K901" s="29"/>
      <c r="L901" s="26"/>
      <c r="M901" s="26"/>
      <c r="N901" s="16"/>
      <c r="O901" s="19"/>
    </row>
    <row r="902" spans="1:15" ht="12.75">
      <c r="A902" s="19"/>
      <c r="C902" s="25"/>
      <c r="D902" s="28"/>
      <c r="E902" s="26"/>
      <c r="H902" s="1"/>
      <c r="I902" s="26"/>
      <c r="J902" s="26"/>
      <c r="K902" s="29"/>
      <c r="L902" s="26"/>
      <c r="M902" s="26"/>
      <c r="N902" s="16"/>
      <c r="O902" s="19"/>
    </row>
    <row r="903" spans="1:15" ht="12.75">
      <c r="A903" s="19"/>
      <c r="C903" s="25"/>
      <c r="D903" s="28"/>
      <c r="E903" s="26"/>
      <c r="H903" s="1"/>
      <c r="I903" s="26"/>
      <c r="J903" s="26"/>
      <c r="K903" s="29"/>
      <c r="L903" s="26"/>
      <c r="M903" s="26"/>
      <c r="N903" s="16"/>
      <c r="O903" s="19"/>
    </row>
    <row r="904" spans="1:15" ht="12.75">
      <c r="A904" s="19"/>
      <c r="C904" s="25"/>
      <c r="D904" s="28"/>
      <c r="E904" s="26"/>
      <c r="H904" s="1"/>
      <c r="I904" s="26"/>
      <c r="J904" s="26"/>
      <c r="K904" s="29"/>
      <c r="L904" s="26"/>
      <c r="M904" s="26"/>
      <c r="N904" s="16"/>
      <c r="O904" s="19"/>
    </row>
    <row r="905" spans="1:15" ht="12.75">
      <c r="A905" s="19"/>
      <c r="C905" s="25"/>
      <c r="D905" s="28"/>
      <c r="E905" s="26"/>
      <c r="H905" s="1"/>
      <c r="I905" s="26"/>
      <c r="J905" s="26"/>
      <c r="K905" s="29"/>
      <c r="L905" s="26"/>
      <c r="M905" s="26"/>
      <c r="N905" s="16"/>
      <c r="O905" s="19"/>
    </row>
    <row r="906" spans="1:15" ht="12.75">
      <c r="A906" s="19"/>
      <c r="C906" s="25"/>
      <c r="D906" s="28"/>
      <c r="E906" s="26"/>
      <c r="H906" s="1"/>
      <c r="I906" s="26"/>
      <c r="J906" s="26"/>
      <c r="K906" s="29"/>
      <c r="L906" s="26"/>
      <c r="M906" s="26"/>
      <c r="N906" s="16"/>
      <c r="O906" s="19"/>
    </row>
    <row r="907" spans="1:15" ht="12.75">
      <c r="A907" s="19"/>
      <c r="C907" s="25"/>
      <c r="D907" s="28"/>
      <c r="E907" s="26"/>
      <c r="H907" s="1"/>
      <c r="I907" s="26"/>
      <c r="J907" s="26"/>
      <c r="K907" s="29"/>
      <c r="L907" s="26"/>
      <c r="M907" s="26"/>
      <c r="N907" s="16"/>
      <c r="O907" s="19"/>
    </row>
    <row r="908" spans="1:15" ht="12.75">
      <c r="A908" s="19"/>
      <c r="C908" s="25"/>
      <c r="D908" s="28"/>
      <c r="E908" s="26"/>
      <c r="H908" s="1"/>
      <c r="I908" s="26"/>
      <c r="J908" s="26"/>
      <c r="K908" s="29"/>
      <c r="L908" s="26"/>
      <c r="M908" s="26"/>
      <c r="N908" s="16"/>
      <c r="O908" s="19"/>
    </row>
    <row r="909" spans="1:15" ht="12.75">
      <c r="A909" s="19"/>
      <c r="C909" s="25"/>
      <c r="D909" s="28"/>
      <c r="E909" s="26"/>
      <c r="H909" s="1"/>
      <c r="I909" s="26"/>
      <c r="J909" s="26"/>
      <c r="K909" s="29"/>
      <c r="L909" s="26"/>
      <c r="M909" s="26"/>
      <c r="N909" s="16"/>
      <c r="O909" s="19"/>
    </row>
    <row r="910" spans="1:15" ht="12.75">
      <c r="A910" s="19"/>
      <c r="C910" s="25"/>
      <c r="D910" s="28"/>
      <c r="E910" s="26"/>
      <c r="H910" s="1"/>
      <c r="I910" s="26"/>
      <c r="J910" s="26"/>
      <c r="K910" s="29"/>
      <c r="L910" s="26"/>
      <c r="M910" s="26"/>
      <c r="N910" s="16"/>
      <c r="O910" s="19"/>
    </row>
    <row r="911" spans="1:15" ht="12.75">
      <c r="A911" s="19"/>
      <c r="C911" s="25"/>
      <c r="D911" s="28"/>
      <c r="E911" s="26"/>
      <c r="H911" s="1"/>
      <c r="I911" s="26"/>
      <c r="J911" s="26"/>
      <c r="K911" s="29"/>
      <c r="L911" s="26"/>
      <c r="M911" s="26"/>
      <c r="N911" s="16"/>
      <c r="O911" s="19"/>
    </row>
    <row r="912" spans="1:15" ht="12.75">
      <c r="A912" s="19"/>
      <c r="C912" s="25"/>
      <c r="D912" s="28"/>
      <c r="E912" s="26"/>
      <c r="H912" s="1"/>
      <c r="I912" s="26"/>
      <c r="J912" s="26"/>
      <c r="K912" s="29"/>
      <c r="L912" s="26"/>
      <c r="M912" s="26"/>
      <c r="N912" s="16"/>
      <c r="O912" s="19"/>
    </row>
    <row r="913" spans="1:15" ht="12.75">
      <c r="A913" s="19"/>
      <c r="C913" s="25"/>
      <c r="D913" s="28"/>
      <c r="E913" s="26"/>
      <c r="H913" s="1"/>
      <c r="I913" s="26"/>
      <c r="J913" s="26"/>
      <c r="K913" s="29"/>
      <c r="L913" s="26"/>
      <c r="M913" s="26"/>
      <c r="N913" s="16"/>
      <c r="O913" s="19"/>
    </row>
    <row r="914" spans="1:15" ht="12.75">
      <c r="A914" s="19"/>
      <c r="C914" s="25"/>
      <c r="D914" s="28"/>
      <c r="E914" s="26"/>
      <c r="H914" s="1"/>
      <c r="I914" s="26"/>
      <c r="J914" s="26"/>
      <c r="K914" s="29"/>
      <c r="L914" s="26"/>
      <c r="M914" s="26"/>
      <c r="N914" s="16"/>
      <c r="O914" s="19"/>
    </row>
    <row r="915" spans="1:15" ht="12.75">
      <c r="A915" s="19"/>
      <c r="C915" s="25"/>
      <c r="D915" s="28"/>
      <c r="E915" s="26"/>
      <c r="H915" s="1"/>
      <c r="I915" s="26"/>
      <c r="J915" s="26"/>
      <c r="K915" s="29"/>
      <c r="L915" s="26"/>
      <c r="M915" s="26"/>
      <c r="N915" s="16"/>
      <c r="O915" s="19"/>
    </row>
    <row r="916" spans="1:15" ht="12.75">
      <c r="A916" s="19"/>
      <c r="C916" s="25"/>
      <c r="D916" s="28"/>
      <c r="E916" s="26"/>
      <c r="H916" s="1"/>
      <c r="I916" s="26"/>
      <c r="J916" s="26"/>
      <c r="K916" s="29"/>
      <c r="L916" s="26"/>
      <c r="M916" s="26"/>
      <c r="N916" s="16"/>
      <c r="O916" s="19"/>
    </row>
    <row r="917" spans="1:15" ht="12.75">
      <c r="A917" s="19"/>
      <c r="C917" s="25"/>
      <c r="D917" s="28"/>
      <c r="E917" s="26"/>
      <c r="H917" s="1"/>
      <c r="I917" s="26"/>
      <c r="J917" s="26"/>
      <c r="K917" s="29"/>
      <c r="L917" s="26"/>
      <c r="M917" s="26"/>
      <c r="N917" s="16"/>
      <c r="O917" s="19"/>
    </row>
    <row r="918" spans="1:15" ht="12.75">
      <c r="A918" s="19"/>
      <c r="C918" s="25"/>
      <c r="D918" s="28"/>
      <c r="E918" s="26"/>
      <c r="H918" s="1"/>
      <c r="I918" s="26"/>
      <c r="J918" s="26"/>
      <c r="K918" s="29"/>
      <c r="L918" s="26"/>
      <c r="M918" s="26"/>
      <c r="N918" s="16"/>
      <c r="O918" s="19"/>
    </row>
    <row r="919" spans="1:15" ht="12.75">
      <c r="A919" s="19"/>
      <c r="C919" s="25"/>
      <c r="D919" s="28"/>
      <c r="E919" s="26"/>
      <c r="H919" s="1"/>
      <c r="I919" s="26"/>
      <c r="J919" s="26"/>
      <c r="K919" s="29"/>
      <c r="L919" s="26"/>
      <c r="M919" s="26"/>
      <c r="N919" s="16"/>
      <c r="O919" s="19"/>
    </row>
    <row r="920" spans="1:15" ht="12.75">
      <c r="A920" s="19"/>
      <c r="C920" s="25"/>
      <c r="D920" s="28"/>
      <c r="E920" s="26"/>
      <c r="H920" s="1"/>
      <c r="I920" s="26"/>
      <c r="J920" s="26"/>
      <c r="K920" s="29"/>
      <c r="L920" s="26"/>
      <c r="M920" s="26"/>
      <c r="N920" s="16"/>
      <c r="O920" s="19"/>
    </row>
    <row r="921" spans="1:15" ht="12.75">
      <c r="A921" s="19"/>
      <c r="C921" s="25"/>
      <c r="D921" s="28"/>
      <c r="E921" s="26"/>
      <c r="H921" s="1"/>
      <c r="I921" s="26"/>
      <c r="J921" s="26"/>
      <c r="K921" s="29"/>
      <c r="L921" s="26"/>
      <c r="M921" s="26"/>
      <c r="N921" s="16"/>
      <c r="O921" s="19"/>
    </row>
    <row r="922" spans="1:15" ht="12.75">
      <c r="A922" s="19"/>
      <c r="C922" s="25"/>
      <c r="D922" s="28"/>
      <c r="E922" s="26"/>
      <c r="H922" s="1"/>
      <c r="I922" s="26"/>
      <c r="J922" s="26"/>
      <c r="K922" s="29"/>
      <c r="L922" s="26"/>
      <c r="M922" s="26"/>
      <c r="N922" s="16"/>
      <c r="O922" s="19"/>
    </row>
    <row r="923" spans="1:15" ht="12.75">
      <c r="A923" s="19"/>
      <c r="C923" s="25"/>
      <c r="D923" s="28"/>
      <c r="E923" s="26"/>
      <c r="H923" s="1"/>
      <c r="I923" s="26"/>
      <c r="J923" s="26"/>
      <c r="K923" s="29"/>
      <c r="L923" s="26"/>
      <c r="M923" s="26"/>
      <c r="N923" s="16"/>
      <c r="O923" s="19"/>
    </row>
    <row r="924" spans="1:15" ht="12.75">
      <c r="A924" s="19"/>
      <c r="C924" s="25"/>
      <c r="D924" s="28"/>
      <c r="E924" s="26"/>
      <c r="H924" s="1"/>
      <c r="I924" s="26"/>
      <c r="J924" s="26"/>
      <c r="K924" s="29"/>
      <c r="L924" s="26"/>
      <c r="M924" s="26"/>
      <c r="N924" s="16"/>
      <c r="O924" s="19"/>
    </row>
    <row r="925" spans="1:15" ht="12.75">
      <c r="A925" s="19"/>
      <c r="C925" s="25"/>
      <c r="D925" s="28"/>
      <c r="E925" s="26"/>
      <c r="H925" s="1"/>
      <c r="I925" s="26"/>
      <c r="J925" s="26"/>
      <c r="K925" s="29"/>
      <c r="L925" s="26"/>
      <c r="M925" s="26"/>
      <c r="N925" s="16"/>
      <c r="O925" s="19"/>
    </row>
    <row r="926" spans="1:15" ht="12.75">
      <c r="A926" s="19"/>
      <c r="C926" s="25"/>
      <c r="D926" s="28"/>
      <c r="E926" s="26"/>
      <c r="H926" s="1"/>
      <c r="I926" s="26"/>
      <c r="J926" s="26"/>
      <c r="K926" s="29"/>
      <c r="L926" s="26"/>
      <c r="M926" s="26"/>
      <c r="N926" s="16"/>
      <c r="O926" s="19"/>
    </row>
    <row r="927" spans="1:15" ht="12.75">
      <c r="A927" s="19"/>
      <c r="C927" s="25"/>
      <c r="D927" s="28"/>
      <c r="E927" s="26"/>
      <c r="H927" s="1"/>
      <c r="I927" s="26"/>
      <c r="J927" s="26"/>
      <c r="K927" s="29"/>
      <c r="L927" s="26"/>
      <c r="M927" s="26"/>
      <c r="N927" s="16"/>
      <c r="O927" s="19"/>
    </row>
    <row r="928" spans="1:15" ht="12.75">
      <c r="A928" s="19"/>
      <c r="C928" s="25"/>
      <c r="D928" s="28"/>
      <c r="E928" s="26"/>
      <c r="H928" s="1"/>
      <c r="I928" s="26"/>
      <c r="J928" s="26"/>
      <c r="K928" s="29"/>
      <c r="L928" s="26"/>
      <c r="M928" s="26"/>
      <c r="N928" s="16"/>
      <c r="O928" s="19"/>
    </row>
    <row r="929" spans="1:15" ht="12.75">
      <c r="A929" s="19"/>
      <c r="C929" s="25"/>
      <c r="D929" s="28"/>
      <c r="E929" s="26"/>
      <c r="H929" s="1"/>
      <c r="I929" s="26"/>
      <c r="J929" s="26"/>
      <c r="K929" s="29"/>
      <c r="L929" s="26"/>
      <c r="M929" s="26"/>
      <c r="N929" s="16"/>
      <c r="O929" s="19"/>
    </row>
    <row r="930" spans="1:15" ht="12.75">
      <c r="A930" s="19"/>
      <c r="C930" s="25"/>
      <c r="D930" s="28"/>
      <c r="E930" s="26"/>
      <c r="H930" s="1"/>
      <c r="I930" s="26"/>
      <c r="J930" s="26"/>
      <c r="K930" s="29"/>
      <c r="L930" s="26"/>
      <c r="M930" s="26"/>
      <c r="N930" s="16"/>
      <c r="O930" s="19"/>
    </row>
    <row r="931" spans="1:15" ht="12.75">
      <c r="A931" s="19"/>
      <c r="C931" s="25"/>
      <c r="D931" s="28"/>
      <c r="E931" s="26"/>
      <c r="H931" s="1"/>
      <c r="I931" s="26"/>
      <c r="J931" s="26"/>
      <c r="K931" s="29"/>
      <c r="L931" s="26"/>
      <c r="M931" s="26"/>
      <c r="N931" s="16"/>
      <c r="O931" s="19"/>
    </row>
    <row r="932" spans="1:15" ht="12.75">
      <c r="A932" s="19"/>
      <c r="C932" s="25"/>
      <c r="D932" s="28"/>
      <c r="E932" s="26"/>
      <c r="H932" s="1"/>
      <c r="I932" s="26"/>
      <c r="J932" s="26"/>
      <c r="K932" s="29"/>
      <c r="L932" s="26"/>
      <c r="M932" s="26"/>
      <c r="N932" s="16"/>
      <c r="O932" s="19"/>
    </row>
    <row r="933" spans="1:15" ht="12.75">
      <c r="A933" s="19"/>
      <c r="C933" s="25"/>
      <c r="D933" s="28"/>
      <c r="E933" s="26"/>
      <c r="H933" s="1"/>
      <c r="I933" s="26"/>
      <c r="J933" s="26"/>
      <c r="K933" s="29"/>
      <c r="L933" s="26"/>
      <c r="M933" s="26"/>
      <c r="N933" s="16"/>
      <c r="O933" s="19"/>
    </row>
    <row r="934" spans="1:15" ht="12.75">
      <c r="A934" s="19"/>
      <c r="C934" s="25"/>
      <c r="D934" s="28"/>
      <c r="E934" s="26"/>
      <c r="H934" s="1"/>
      <c r="I934" s="26"/>
      <c r="J934" s="26"/>
      <c r="K934" s="29"/>
      <c r="L934" s="26"/>
      <c r="M934" s="26"/>
      <c r="N934" s="16"/>
      <c r="O934" s="19"/>
    </row>
    <row r="935" spans="1:15" ht="12.75">
      <c r="A935" s="19"/>
      <c r="C935" s="25"/>
      <c r="D935" s="28"/>
      <c r="E935" s="26"/>
      <c r="H935" s="1"/>
      <c r="I935" s="26"/>
      <c r="J935" s="26"/>
      <c r="K935" s="29"/>
      <c r="L935" s="26"/>
      <c r="M935" s="26"/>
      <c r="N935" s="16"/>
      <c r="O935" s="19"/>
    </row>
    <row r="936" spans="1:15" ht="12.75">
      <c r="A936" s="19"/>
      <c r="C936" s="25"/>
      <c r="D936" s="28"/>
      <c r="E936" s="26"/>
      <c r="H936" s="1"/>
      <c r="I936" s="26"/>
      <c r="J936" s="26"/>
      <c r="K936" s="29"/>
      <c r="L936" s="26"/>
      <c r="M936" s="26"/>
      <c r="N936" s="16"/>
      <c r="O936" s="19"/>
    </row>
    <row r="937" spans="1:15" ht="12.75">
      <c r="A937" s="19"/>
      <c r="C937" s="25"/>
      <c r="D937" s="28"/>
      <c r="E937" s="26"/>
      <c r="H937" s="1"/>
      <c r="I937" s="26"/>
      <c r="J937" s="26"/>
      <c r="K937" s="29"/>
      <c r="L937" s="26"/>
      <c r="M937" s="26"/>
      <c r="N937" s="16"/>
      <c r="O937" s="19"/>
    </row>
    <row r="938" spans="1:15" ht="12.75">
      <c r="A938" s="19"/>
      <c r="C938" s="25"/>
      <c r="D938" s="28"/>
      <c r="E938" s="26"/>
      <c r="H938" s="1"/>
      <c r="I938" s="26"/>
      <c r="J938" s="26"/>
      <c r="K938" s="29"/>
      <c r="L938" s="26"/>
      <c r="M938" s="26"/>
      <c r="N938" s="16"/>
      <c r="O938" s="19"/>
    </row>
    <row r="939" spans="1:15" ht="12.75">
      <c r="A939" s="19"/>
      <c r="C939" s="25"/>
      <c r="D939" s="28"/>
      <c r="E939" s="26"/>
      <c r="H939" s="1"/>
      <c r="I939" s="26"/>
      <c r="J939" s="26"/>
      <c r="K939" s="29"/>
      <c r="L939" s="26"/>
      <c r="M939" s="26"/>
      <c r="N939" s="16"/>
      <c r="O939" s="19"/>
    </row>
    <row r="940" spans="1:15" ht="12.75">
      <c r="A940" s="19"/>
      <c r="C940" s="25"/>
      <c r="D940" s="28"/>
      <c r="E940" s="26"/>
      <c r="H940" s="1"/>
      <c r="I940" s="26"/>
      <c r="J940" s="26"/>
      <c r="K940" s="29"/>
      <c r="L940" s="26"/>
      <c r="M940" s="26"/>
      <c r="N940" s="16"/>
      <c r="O940" s="19"/>
    </row>
    <row r="941" spans="1:15" ht="12.75">
      <c r="A941" s="19"/>
      <c r="C941" s="25"/>
      <c r="D941" s="28"/>
      <c r="E941" s="26"/>
      <c r="H941" s="1"/>
      <c r="I941" s="26"/>
      <c r="J941" s="26"/>
      <c r="K941" s="29"/>
      <c r="L941" s="26"/>
      <c r="M941" s="26"/>
      <c r="N941" s="16"/>
      <c r="O941" s="19"/>
    </row>
    <row r="942" spans="1:15" ht="12.75">
      <c r="A942" s="19"/>
      <c r="C942" s="25"/>
      <c r="D942" s="28"/>
      <c r="E942" s="26"/>
      <c r="H942" s="1"/>
      <c r="I942" s="26"/>
      <c r="J942" s="26"/>
      <c r="K942" s="29"/>
      <c r="L942" s="26"/>
      <c r="M942" s="26"/>
      <c r="N942" s="16"/>
      <c r="O942" s="19"/>
    </row>
    <row r="943" spans="1:15" ht="12.75">
      <c r="A943" s="19"/>
      <c r="C943" s="25"/>
      <c r="D943" s="28"/>
      <c r="E943" s="26"/>
      <c r="H943" s="1"/>
      <c r="I943" s="26"/>
      <c r="J943" s="26"/>
      <c r="K943" s="29"/>
      <c r="L943" s="26"/>
      <c r="M943" s="26"/>
      <c r="N943" s="16"/>
      <c r="O943" s="19"/>
    </row>
    <row r="944" spans="1:15" ht="12.75">
      <c r="A944" s="19"/>
      <c r="C944" s="25"/>
      <c r="D944" s="28"/>
      <c r="E944" s="26"/>
      <c r="H944" s="1"/>
      <c r="I944" s="26"/>
      <c r="J944" s="26"/>
      <c r="K944" s="29"/>
      <c r="L944" s="26"/>
      <c r="M944" s="26"/>
      <c r="N944" s="16"/>
      <c r="O944" s="19"/>
    </row>
    <row r="945" spans="1:15" ht="12.75">
      <c r="A945" s="19"/>
      <c r="C945" s="25"/>
      <c r="D945" s="28"/>
      <c r="E945" s="26"/>
      <c r="H945" s="1"/>
      <c r="I945" s="26"/>
      <c r="J945" s="26"/>
      <c r="K945" s="29"/>
      <c r="L945" s="26"/>
      <c r="M945" s="26"/>
      <c r="N945" s="16"/>
      <c r="O945" s="19"/>
    </row>
    <row r="946" spans="1:15" ht="12.75">
      <c r="A946" s="19"/>
      <c r="C946" s="25"/>
      <c r="D946" s="28"/>
      <c r="E946" s="26"/>
      <c r="H946" s="1"/>
      <c r="I946" s="26"/>
      <c r="J946" s="26"/>
      <c r="K946" s="29"/>
      <c r="L946" s="26"/>
      <c r="M946" s="26"/>
      <c r="N946" s="16"/>
      <c r="O946" s="19"/>
    </row>
    <row r="947" spans="1:15" ht="12.75">
      <c r="A947" s="19"/>
      <c r="C947" s="25"/>
      <c r="D947" s="28"/>
      <c r="E947" s="26"/>
      <c r="H947" s="1"/>
      <c r="I947" s="26"/>
      <c r="J947" s="26"/>
      <c r="K947" s="29"/>
      <c r="L947" s="26"/>
      <c r="M947" s="26"/>
      <c r="N947" s="16"/>
      <c r="O947" s="19"/>
    </row>
    <row r="948" spans="1:15" ht="12.75">
      <c r="A948" s="19"/>
      <c r="C948" s="25"/>
      <c r="D948" s="28"/>
      <c r="E948" s="26"/>
      <c r="H948" s="1"/>
      <c r="I948" s="26"/>
      <c r="J948" s="26"/>
      <c r="K948" s="29"/>
      <c r="L948" s="26"/>
      <c r="M948" s="26"/>
      <c r="N948" s="16"/>
      <c r="O948" s="19"/>
    </row>
    <row r="949" spans="1:15" ht="12.75">
      <c r="A949" s="19"/>
      <c r="C949" s="25"/>
      <c r="D949" s="28"/>
      <c r="E949" s="26"/>
      <c r="H949" s="1"/>
      <c r="I949" s="26"/>
      <c r="J949" s="26"/>
      <c r="K949" s="29"/>
      <c r="L949" s="26"/>
      <c r="M949" s="26"/>
      <c r="N949" s="16"/>
      <c r="O949" s="19"/>
    </row>
    <row r="950" spans="1:15" ht="12.75">
      <c r="A950" s="19"/>
      <c r="C950" s="25"/>
      <c r="D950" s="28"/>
      <c r="E950" s="26"/>
      <c r="H950" s="1"/>
      <c r="I950" s="26"/>
      <c r="J950" s="26"/>
      <c r="K950" s="29"/>
      <c r="L950" s="26"/>
      <c r="M950" s="26"/>
      <c r="N950" s="16"/>
      <c r="O950" s="19"/>
    </row>
    <row r="951" spans="1:15" ht="12.75">
      <c r="A951" s="19"/>
      <c r="C951" s="25"/>
      <c r="D951" s="28"/>
      <c r="E951" s="26"/>
      <c r="H951" s="1"/>
      <c r="I951" s="26"/>
      <c r="J951" s="26"/>
      <c r="K951" s="29"/>
      <c r="L951" s="26"/>
      <c r="M951" s="26"/>
      <c r="N951" s="16"/>
      <c r="O951" s="19"/>
    </row>
    <row r="952" spans="1:15" ht="12.75">
      <c r="A952" s="19"/>
      <c r="C952" s="25"/>
      <c r="D952" s="28"/>
      <c r="E952" s="26"/>
      <c r="H952" s="1"/>
      <c r="I952" s="26"/>
      <c r="J952" s="26"/>
      <c r="K952" s="29"/>
      <c r="L952" s="26"/>
      <c r="M952" s="26"/>
      <c r="N952" s="16"/>
      <c r="O952" s="19"/>
    </row>
    <row r="953" spans="1:15" ht="12.75">
      <c r="A953" s="19"/>
      <c r="C953" s="25"/>
      <c r="D953" s="28"/>
      <c r="E953" s="26"/>
      <c r="H953" s="1"/>
      <c r="I953" s="26"/>
      <c r="J953" s="26"/>
      <c r="K953" s="29"/>
      <c r="L953" s="26"/>
      <c r="M953" s="26"/>
      <c r="N953" s="16"/>
      <c r="O953" s="19"/>
    </row>
    <row r="954" spans="1:15" ht="12.75">
      <c r="A954" s="19"/>
      <c r="C954" s="25"/>
      <c r="D954" s="28"/>
      <c r="E954" s="26"/>
      <c r="H954" s="1"/>
      <c r="I954" s="26"/>
      <c r="J954" s="26"/>
      <c r="K954" s="29"/>
      <c r="L954" s="26"/>
      <c r="M954" s="26"/>
      <c r="N954" s="16"/>
      <c r="O954" s="19"/>
    </row>
    <row r="955" spans="1:15" ht="12.75">
      <c r="A955" s="19"/>
      <c r="C955" s="25"/>
      <c r="D955" s="28"/>
      <c r="E955" s="26"/>
      <c r="H955" s="1"/>
      <c r="I955" s="26"/>
      <c r="J955" s="26"/>
      <c r="K955" s="29"/>
      <c r="L955" s="26"/>
      <c r="M955" s="26"/>
      <c r="N955" s="16"/>
      <c r="O955" s="19"/>
    </row>
    <row r="956" spans="1:15" ht="12.75">
      <c r="A956" s="19"/>
      <c r="C956" s="25"/>
      <c r="D956" s="28"/>
      <c r="E956" s="26"/>
      <c r="H956" s="1"/>
      <c r="I956" s="26"/>
      <c r="J956" s="26"/>
      <c r="K956" s="29"/>
      <c r="L956" s="26"/>
      <c r="M956" s="26"/>
      <c r="N956" s="16"/>
      <c r="O956" s="19"/>
    </row>
    <row r="957" spans="1:15" ht="12.75">
      <c r="A957" s="19"/>
      <c r="C957" s="25"/>
      <c r="D957" s="28"/>
      <c r="E957" s="26"/>
      <c r="H957" s="1"/>
      <c r="I957" s="26"/>
      <c r="J957" s="26"/>
      <c r="K957" s="29"/>
      <c r="L957" s="26"/>
      <c r="M957" s="26"/>
      <c r="N957" s="16"/>
      <c r="O957" s="19"/>
    </row>
    <row r="958" spans="1:15" ht="12.75">
      <c r="A958" s="19"/>
      <c r="C958" s="25"/>
      <c r="D958" s="28"/>
      <c r="E958" s="26"/>
      <c r="H958" s="1"/>
      <c r="I958" s="26"/>
      <c r="J958" s="26"/>
      <c r="K958" s="29"/>
      <c r="L958" s="26"/>
      <c r="M958" s="26"/>
      <c r="N958" s="16"/>
      <c r="O958" s="19"/>
    </row>
    <row r="959" spans="1:15" ht="12.75">
      <c r="A959" s="19"/>
      <c r="C959" s="25"/>
      <c r="D959" s="28"/>
      <c r="E959" s="26"/>
      <c r="H959" s="1"/>
      <c r="I959" s="26"/>
      <c r="J959" s="26"/>
      <c r="K959" s="29"/>
      <c r="L959" s="26"/>
      <c r="M959" s="26"/>
      <c r="N959" s="16"/>
      <c r="O959" s="19"/>
    </row>
    <row r="960" spans="1:15" ht="12.75">
      <c r="A960" s="19"/>
      <c r="C960" s="25"/>
      <c r="D960" s="28"/>
      <c r="E960" s="26"/>
      <c r="H960" s="1"/>
      <c r="I960" s="26"/>
      <c r="J960" s="26"/>
      <c r="K960" s="29"/>
      <c r="L960" s="26"/>
      <c r="M960" s="26"/>
      <c r="N960" s="16"/>
      <c r="O960" s="19"/>
    </row>
    <row r="961" spans="1:15" ht="12.75">
      <c r="A961" s="19"/>
      <c r="C961" s="25"/>
      <c r="D961" s="28"/>
      <c r="E961" s="26"/>
      <c r="H961" s="1"/>
      <c r="I961" s="26"/>
      <c r="J961" s="26"/>
      <c r="K961" s="29"/>
      <c r="L961" s="26"/>
      <c r="M961" s="26"/>
      <c r="N961" s="16"/>
      <c r="O961" s="19"/>
    </row>
    <row r="962" spans="1:15" ht="12.75">
      <c r="A962" s="19"/>
      <c r="C962" s="25"/>
      <c r="D962" s="28"/>
      <c r="E962" s="26"/>
      <c r="H962" s="1"/>
      <c r="I962" s="26"/>
      <c r="J962" s="26"/>
      <c r="K962" s="29"/>
      <c r="L962" s="26"/>
      <c r="M962" s="26"/>
      <c r="N962" s="16"/>
      <c r="O962" s="19"/>
    </row>
    <row r="963" spans="1:15" ht="12.75">
      <c r="A963" s="19"/>
      <c r="C963" s="25"/>
      <c r="D963" s="28"/>
      <c r="E963" s="26"/>
      <c r="H963" s="1"/>
      <c r="I963" s="26"/>
      <c r="J963" s="26"/>
      <c r="K963" s="29"/>
      <c r="L963" s="26"/>
      <c r="M963" s="26"/>
      <c r="N963" s="16"/>
      <c r="O963" s="19"/>
    </row>
    <row r="964" spans="1:15" ht="12.75">
      <c r="A964" s="19"/>
      <c r="C964" s="25"/>
      <c r="D964" s="28"/>
      <c r="E964" s="26"/>
      <c r="H964" s="1"/>
      <c r="I964" s="26"/>
      <c r="J964" s="26"/>
      <c r="K964" s="29"/>
      <c r="L964" s="26"/>
      <c r="M964" s="26"/>
      <c r="N964" s="16"/>
      <c r="O964" s="19"/>
    </row>
    <row r="965" spans="1:15" ht="12.75">
      <c r="A965" s="19"/>
      <c r="C965" s="25"/>
      <c r="D965" s="28"/>
      <c r="E965" s="26"/>
      <c r="H965" s="1"/>
      <c r="I965" s="26"/>
      <c r="J965" s="26"/>
      <c r="K965" s="29"/>
      <c r="L965" s="26"/>
      <c r="M965" s="26"/>
      <c r="N965" s="16"/>
      <c r="O965" s="19"/>
    </row>
    <row r="966" spans="1:15" ht="12.75">
      <c r="A966" s="19"/>
      <c r="C966" s="25"/>
      <c r="D966" s="28"/>
      <c r="E966" s="26"/>
      <c r="H966" s="1"/>
      <c r="I966" s="26"/>
      <c r="J966" s="26"/>
      <c r="K966" s="29"/>
      <c r="L966" s="26"/>
      <c r="M966" s="26"/>
      <c r="N966" s="16"/>
      <c r="O966" s="19"/>
    </row>
    <row r="967" spans="1:15" ht="12.75">
      <c r="A967" s="19"/>
      <c r="C967" s="25"/>
      <c r="D967" s="28"/>
      <c r="E967" s="26"/>
      <c r="H967" s="1"/>
      <c r="I967" s="26"/>
      <c r="J967" s="26"/>
      <c r="K967" s="29"/>
      <c r="L967" s="26"/>
      <c r="M967" s="26"/>
      <c r="N967" s="16"/>
      <c r="O967" s="19"/>
    </row>
    <row r="968" spans="1:15" ht="12.75">
      <c r="A968" s="19"/>
      <c r="C968" s="25"/>
      <c r="D968" s="28"/>
      <c r="E968" s="26"/>
      <c r="H968" s="1"/>
      <c r="I968" s="26"/>
      <c r="J968" s="26"/>
      <c r="K968" s="29"/>
      <c r="L968" s="26"/>
      <c r="M968" s="26"/>
      <c r="N968" s="16"/>
      <c r="O968" s="19"/>
    </row>
    <row r="969" spans="1:15" ht="12.75">
      <c r="A969" s="19"/>
      <c r="C969" s="25"/>
      <c r="D969" s="28"/>
      <c r="E969" s="26"/>
      <c r="H969" s="1"/>
      <c r="I969" s="26"/>
      <c r="J969" s="26"/>
      <c r="K969" s="29"/>
      <c r="L969" s="26"/>
      <c r="M969" s="26"/>
      <c r="N969" s="16"/>
      <c r="O969" s="19"/>
    </row>
    <row r="970" spans="1:15" ht="12.75">
      <c r="A970" s="19"/>
      <c r="C970" s="25"/>
      <c r="D970" s="28"/>
      <c r="E970" s="26"/>
      <c r="H970" s="1"/>
      <c r="I970" s="26"/>
      <c r="J970" s="26"/>
      <c r="K970" s="29"/>
      <c r="L970" s="26"/>
      <c r="M970" s="26"/>
      <c r="N970" s="16"/>
      <c r="O970" s="19"/>
    </row>
    <row r="971" spans="1:15" ht="12.75">
      <c r="A971" s="19"/>
      <c r="C971" s="25"/>
      <c r="D971" s="28"/>
      <c r="E971" s="26"/>
      <c r="H971" s="1"/>
      <c r="I971" s="26"/>
      <c r="J971" s="26"/>
      <c r="K971" s="29"/>
      <c r="L971" s="26"/>
      <c r="M971" s="26"/>
      <c r="N971" s="16"/>
      <c r="O971" s="19"/>
    </row>
    <row r="972" spans="1:15" ht="12.75">
      <c r="A972" s="19"/>
      <c r="C972" s="25"/>
      <c r="D972" s="28"/>
      <c r="E972" s="26"/>
      <c r="H972" s="1"/>
      <c r="I972" s="26"/>
      <c r="J972" s="26"/>
      <c r="K972" s="29"/>
      <c r="L972" s="26"/>
      <c r="M972" s="26"/>
      <c r="N972" s="16"/>
      <c r="O972" s="19"/>
    </row>
    <row r="973" spans="1:15" ht="12.75">
      <c r="A973" s="19"/>
      <c r="C973" s="25"/>
      <c r="D973" s="28"/>
      <c r="E973" s="26"/>
      <c r="H973" s="1"/>
      <c r="I973" s="26"/>
      <c r="J973" s="26"/>
      <c r="K973" s="29"/>
      <c r="L973" s="26"/>
      <c r="M973" s="26"/>
      <c r="N973" s="16"/>
      <c r="O973" s="19"/>
    </row>
    <row r="974" spans="1:15" ht="12.75">
      <c r="A974" s="19"/>
      <c r="C974" s="25"/>
      <c r="D974" s="28"/>
      <c r="E974" s="26"/>
      <c r="H974" s="1"/>
      <c r="I974" s="26"/>
      <c r="J974" s="26"/>
      <c r="K974" s="29"/>
      <c r="L974" s="26"/>
      <c r="M974" s="26"/>
      <c r="N974" s="16"/>
      <c r="O974" s="19"/>
    </row>
    <row r="975" spans="1:15" ht="12.75">
      <c r="A975" s="19"/>
      <c r="C975" s="25"/>
      <c r="D975" s="28"/>
      <c r="E975" s="26"/>
      <c r="H975" s="1"/>
      <c r="I975" s="26"/>
      <c r="J975" s="26"/>
      <c r="K975" s="29"/>
      <c r="L975" s="26"/>
      <c r="M975" s="26"/>
      <c r="N975" s="16"/>
      <c r="O975" s="19"/>
    </row>
    <row r="976" spans="1:15" ht="12.75">
      <c r="A976" s="19"/>
      <c r="C976" s="25"/>
      <c r="D976" s="28"/>
      <c r="E976" s="26"/>
      <c r="H976" s="1"/>
      <c r="I976" s="26"/>
      <c r="J976" s="26"/>
      <c r="K976" s="29"/>
      <c r="L976" s="26"/>
      <c r="M976" s="26"/>
      <c r="N976" s="16"/>
      <c r="O976" s="19"/>
    </row>
    <row r="977" spans="1:15" ht="12.75">
      <c r="A977" s="19"/>
      <c r="C977" s="25"/>
      <c r="D977" s="28"/>
      <c r="E977" s="26"/>
      <c r="H977" s="1"/>
      <c r="I977" s="26"/>
      <c r="J977" s="26"/>
      <c r="K977" s="29"/>
      <c r="L977" s="26"/>
      <c r="M977" s="26"/>
      <c r="N977" s="16"/>
      <c r="O977" s="19"/>
    </row>
    <row r="978" spans="1:15" ht="12.75">
      <c r="A978" s="19"/>
      <c r="C978" s="25"/>
      <c r="D978" s="28"/>
      <c r="E978" s="26"/>
      <c r="H978" s="1"/>
      <c r="I978" s="26"/>
      <c r="J978" s="26"/>
      <c r="K978" s="29"/>
      <c r="L978" s="26"/>
      <c r="M978" s="26"/>
      <c r="N978" s="16"/>
      <c r="O978" s="19"/>
    </row>
    <row r="979" spans="1:15" ht="12.75">
      <c r="A979" s="19"/>
      <c r="C979" s="25"/>
      <c r="D979" s="28"/>
      <c r="E979" s="26"/>
      <c r="H979" s="1"/>
      <c r="I979" s="26"/>
      <c r="J979" s="26"/>
      <c r="K979" s="29"/>
      <c r="L979" s="26"/>
      <c r="M979" s="26"/>
      <c r="N979" s="16"/>
      <c r="O979" s="19"/>
    </row>
    <row r="980" spans="1:15" ht="12.75">
      <c r="A980" s="19"/>
      <c r="C980" s="25"/>
      <c r="D980" s="28"/>
      <c r="E980" s="26"/>
      <c r="H980" s="1"/>
      <c r="I980" s="26"/>
      <c r="J980" s="26"/>
      <c r="K980" s="29"/>
      <c r="L980" s="26"/>
      <c r="M980" s="26"/>
      <c r="N980" s="16"/>
      <c r="O980" s="19"/>
    </row>
    <row r="981" spans="1:15" ht="12.75">
      <c r="A981" s="19"/>
      <c r="C981" s="25"/>
      <c r="D981" s="28"/>
      <c r="E981" s="26"/>
      <c r="H981" s="1"/>
      <c r="I981" s="26"/>
      <c r="J981" s="26"/>
      <c r="K981" s="29"/>
      <c r="L981" s="26"/>
      <c r="M981" s="26"/>
      <c r="N981" s="16"/>
      <c r="O981" s="19"/>
    </row>
    <row r="982" spans="1:15" ht="12.75">
      <c r="A982" s="19"/>
      <c r="C982" s="25"/>
      <c r="D982" s="28"/>
      <c r="E982" s="26"/>
      <c r="H982" s="1"/>
      <c r="I982" s="26"/>
      <c r="J982" s="26"/>
      <c r="K982" s="29"/>
      <c r="L982" s="26"/>
      <c r="M982" s="26"/>
      <c r="N982" s="16"/>
      <c r="O982" s="19"/>
    </row>
    <row r="983" spans="1:15" ht="12.75">
      <c r="A983" s="19"/>
      <c r="C983" s="25"/>
      <c r="D983" s="28"/>
      <c r="E983" s="26"/>
      <c r="H983" s="1"/>
      <c r="I983" s="26"/>
      <c r="J983" s="26"/>
      <c r="K983" s="29"/>
      <c r="L983" s="26"/>
      <c r="M983" s="26"/>
      <c r="N983" s="16"/>
      <c r="O983" s="19"/>
    </row>
    <row r="984" spans="1:15" ht="12.75">
      <c r="A984" s="19"/>
      <c r="C984" s="25"/>
      <c r="D984" s="28"/>
      <c r="E984" s="26"/>
      <c r="H984" s="1"/>
      <c r="I984" s="26"/>
      <c r="J984" s="26"/>
      <c r="K984" s="29"/>
      <c r="L984" s="26"/>
      <c r="M984" s="26"/>
      <c r="N984" s="16"/>
      <c r="O984" s="19"/>
    </row>
    <row r="985" spans="1:15" ht="12.75">
      <c r="A985" s="19"/>
      <c r="C985" s="25"/>
      <c r="D985" s="28"/>
      <c r="E985" s="26"/>
      <c r="H985" s="1"/>
      <c r="I985" s="26"/>
      <c r="J985" s="26"/>
      <c r="K985" s="29"/>
      <c r="L985" s="26"/>
      <c r="M985" s="26"/>
      <c r="N985" s="16"/>
      <c r="O985" s="19"/>
    </row>
    <row r="986" spans="1:15" ht="12.75">
      <c r="A986" s="19"/>
      <c r="C986" s="25"/>
      <c r="D986" s="28"/>
      <c r="E986" s="26"/>
      <c r="H986" s="1"/>
      <c r="I986" s="26"/>
      <c r="J986" s="26"/>
      <c r="K986" s="29"/>
      <c r="L986" s="26"/>
      <c r="M986" s="26"/>
      <c r="N986" s="16"/>
      <c r="O986" s="19"/>
    </row>
    <row r="987" spans="1:15" ht="12.75">
      <c r="A987" s="19"/>
      <c r="C987" s="25"/>
      <c r="D987" s="28"/>
      <c r="E987" s="26"/>
      <c r="H987" s="1"/>
      <c r="I987" s="26"/>
      <c r="J987" s="26"/>
      <c r="K987" s="29"/>
      <c r="L987" s="26"/>
      <c r="M987" s="26"/>
      <c r="N987" s="16"/>
      <c r="O987" s="19"/>
    </row>
    <row r="988" spans="1:15" ht="12.75">
      <c r="A988" s="19"/>
      <c r="C988" s="25"/>
      <c r="D988" s="28"/>
      <c r="E988" s="26"/>
      <c r="H988" s="1"/>
      <c r="I988" s="26"/>
      <c r="J988" s="26"/>
      <c r="K988" s="29"/>
      <c r="L988" s="26"/>
      <c r="M988" s="26"/>
      <c r="N988" s="16"/>
      <c r="O988" s="19"/>
    </row>
    <row r="989" spans="1:15" ht="12.75">
      <c r="A989" s="19"/>
      <c r="C989" s="25"/>
      <c r="D989" s="28"/>
      <c r="E989" s="26"/>
      <c r="H989" s="1"/>
      <c r="I989" s="26"/>
      <c r="J989" s="26"/>
      <c r="K989" s="29"/>
      <c r="L989" s="26"/>
      <c r="M989" s="26"/>
      <c r="N989" s="16"/>
      <c r="O989" s="19"/>
    </row>
    <row r="990" spans="1:15" ht="12.75">
      <c r="A990" s="19"/>
      <c r="C990" s="25"/>
      <c r="D990" s="28"/>
      <c r="E990" s="26"/>
      <c r="H990" s="1"/>
      <c r="I990" s="26"/>
      <c r="J990" s="26"/>
      <c r="K990" s="29"/>
      <c r="L990" s="26"/>
      <c r="M990" s="26"/>
      <c r="N990" s="16"/>
      <c r="O990" s="19"/>
    </row>
    <row r="991" spans="1:15" ht="12.75">
      <c r="A991" s="19"/>
      <c r="C991" s="25"/>
      <c r="D991" s="28"/>
      <c r="E991" s="26"/>
      <c r="H991" s="1"/>
      <c r="I991" s="26"/>
      <c r="J991" s="26"/>
      <c r="K991" s="29"/>
      <c r="L991" s="26"/>
      <c r="M991" s="26"/>
      <c r="N991" s="16"/>
      <c r="O991" s="19"/>
    </row>
    <row r="992" spans="1:15" ht="12.75">
      <c r="A992" s="19"/>
      <c r="C992" s="25"/>
      <c r="D992" s="28"/>
      <c r="E992" s="26"/>
      <c r="H992" s="1"/>
      <c r="I992" s="26"/>
      <c r="J992" s="26"/>
      <c r="K992" s="29"/>
      <c r="L992" s="26"/>
      <c r="M992" s="26"/>
      <c r="N992" s="16"/>
      <c r="O992" s="19"/>
    </row>
    <row r="993" spans="1:15" ht="12.75">
      <c r="A993" s="19"/>
      <c r="C993" s="25"/>
      <c r="D993" s="28"/>
      <c r="E993" s="26"/>
      <c r="H993" s="1"/>
      <c r="I993" s="26"/>
      <c r="J993" s="26"/>
      <c r="K993" s="29"/>
      <c r="L993" s="26"/>
      <c r="M993" s="26"/>
      <c r="N993" s="16"/>
      <c r="O993" s="19"/>
    </row>
    <row r="994" spans="1:15" ht="12.75">
      <c r="A994" s="19"/>
      <c r="C994" s="25"/>
      <c r="D994" s="28"/>
      <c r="E994" s="26"/>
      <c r="H994" s="1"/>
      <c r="I994" s="26"/>
      <c r="J994" s="26"/>
      <c r="K994" s="29"/>
      <c r="L994" s="26"/>
      <c r="M994" s="26"/>
      <c r="N994" s="16"/>
      <c r="O994" s="19"/>
    </row>
    <row r="995" spans="1:15" ht="12.75">
      <c r="A995" s="19"/>
      <c r="C995" s="25"/>
      <c r="D995" s="28"/>
      <c r="E995" s="26"/>
      <c r="H995" s="1"/>
      <c r="I995" s="26"/>
      <c r="J995" s="26"/>
      <c r="K995" s="29"/>
      <c r="L995" s="26"/>
      <c r="M995" s="26"/>
      <c r="N995" s="16"/>
      <c r="O995" s="19"/>
    </row>
    <row r="996" spans="1:15" ht="12.75">
      <c r="A996" s="19"/>
      <c r="C996" s="25"/>
      <c r="D996" s="28"/>
      <c r="E996" s="26"/>
      <c r="H996" s="1"/>
      <c r="I996" s="26"/>
      <c r="J996" s="26"/>
      <c r="K996" s="29"/>
      <c r="L996" s="26"/>
      <c r="M996" s="26"/>
      <c r="N996" s="16"/>
      <c r="O996" s="19"/>
    </row>
    <row r="997" spans="1:15" ht="12.75">
      <c r="A997" s="19"/>
      <c r="C997" s="25"/>
      <c r="D997" s="28"/>
      <c r="E997" s="26"/>
      <c r="H997" s="1"/>
      <c r="I997" s="26"/>
      <c r="J997" s="26"/>
      <c r="K997" s="29"/>
      <c r="L997" s="26"/>
      <c r="M997" s="26"/>
      <c r="N997" s="16"/>
      <c r="O997" s="19"/>
    </row>
    <row r="998" spans="1:15" ht="12.75">
      <c r="A998" s="19"/>
      <c r="C998" s="25"/>
      <c r="D998" s="28"/>
      <c r="E998" s="26"/>
      <c r="H998" s="1"/>
      <c r="I998" s="26"/>
      <c r="J998" s="26"/>
      <c r="K998" s="29"/>
      <c r="L998" s="26"/>
      <c r="M998" s="26"/>
      <c r="N998" s="16"/>
      <c r="O998" s="19"/>
    </row>
    <row r="999" spans="1:15" ht="12.75">
      <c r="A999" s="19"/>
      <c r="C999" s="25"/>
      <c r="D999" s="28"/>
      <c r="E999" s="26"/>
      <c r="H999" s="1"/>
      <c r="I999" s="26"/>
      <c r="J999" s="26"/>
      <c r="K999" s="29"/>
      <c r="L999" s="26"/>
      <c r="M999" s="26"/>
      <c r="N999" s="16"/>
      <c r="O999" s="19"/>
    </row>
    <row r="1000" spans="1:15" ht="12.75">
      <c r="A1000" s="19"/>
      <c r="C1000" s="25"/>
      <c r="D1000" s="28"/>
      <c r="E1000" s="26"/>
      <c r="H1000" s="1"/>
      <c r="I1000" s="26"/>
      <c r="J1000" s="26"/>
      <c r="K1000" s="29"/>
      <c r="L1000" s="26"/>
      <c r="M1000" s="26"/>
      <c r="N1000" s="16"/>
      <c r="O1000" s="19"/>
    </row>
    <row r="1001" spans="1:15" ht="12.75">
      <c r="A1001" s="19"/>
      <c r="C1001" s="25"/>
      <c r="D1001" s="28"/>
      <c r="E1001" s="26"/>
      <c r="H1001" s="1"/>
      <c r="I1001" s="26"/>
      <c r="J1001" s="26"/>
      <c r="K1001" s="29"/>
      <c r="L1001" s="26"/>
      <c r="M1001" s="26"/>
      <c r="N1001" s="16"/>
      <c r="O1001" s="19"/>
    </row>
    <row r="1002" spans="1:15" ht="12.75">
      <c r="A1002" s="19"/>
      <c r="C1002" s="25"/>
      <c r="D1002" s="28"/>
      <c r="E1002" s="26"/>
      <c r="H1002" s="1"/>
      <c r="I1002" s="26"/>
      <c r="J1002" s="26"/>
      <c r="K1002" s="29"/>
      <c r="L1002" s="26"/>
      <c r="M1002" s="26"/>
      <c r="N1002" s="16"/>
      <c r="O1002" s="19"/>
    </row>
    <row r="1003" spans="1:15" ht="12.75">
      <c r="A1003" s="19"/>
      <c r="C1003" s="25"/>
      <c r="D1003" s="28"/>
      <c r="E1003" s="26"/>
      <c r="H1003" s="1"/>
      <c r="I1003" s="26"/>
      <c r="J1003" s="26"/>
      <c r="K1003" s="29"/>
      <c r="L1003" s="26"/>
      <c r="M1003" s="26"/>
      <c r="N1003" s="16"/>
      <c r="O1003" s="19"/>
    </row>
    <row r="1004" spans="1:15" ht="12.75">
      <c r="A1004" s="19"/>
      <c r="C1004" s="25"/>
      <c r="D1004" s="28"/>
      <c r="E1004" s="26"/>
      <c r="H1004" s="1"/>
      <c r="I1004" s="26"/>
      <c r="J1004" s="26"/>
      <c r="K1004" s="29"/>
      <c r="L1004" s="26"/>
      <c r="M1004" s="26"/>
      <c r="N1004" s="16"/>
      <c r="O1004" s="19"/>
    </row>
    <row r="1005" spans="1:15" ht="12.75">
      <c r="A1005" s="19"/>
      <c r="C1005" s="25"/>
      <c r="D1005" s="28"/>
      <c r="E1005" s="26"/>
      <c r="H1005" s="1"/>
      <c r="I1005" s="26"/>
      <c r="J1005" s="26"/>
      <c r="K1005" s="29"/>
      <c r="L1005" s="26"/>
      <c r="M1005" s="26"/>
      <c r="N1005" s="16"/>
      <c r="O1005" s="19"/>
    </row>
    <row r="1006" spans="1:15" ht="12.75">
      <c r="A1006" s="19"/>
      <c r="C1006" s="25"/>
      <c r="D1006" s="28"/>
      <c r="E1006" s="26"/>
      <c r="H1006" s="1"/>
      <c r="I1006" s="26"/>
      <c r="J1006" s="26"/>
      <c r="K1006" s="29"/>
      <c r="L1006" s="26"/>
      <c r="M1006" s="26"/>
      <c r="N1006" s="16"/>
      <c r="O1006" s="19"/>
    </row>
    <row r="1007" spans="1:15" ht="12.75">
      <c r="A1007" s="19"/>
      <c r="C1007" s="25"/>
      <c r="D1007" s="28"/>
      <c r="E1007" s="26"/>
      <c r="H1007" s="1"/>
      <c r="I1007" s="26"/>
      <c r="J1007" s="26"/>
      <c r="K1007" s="29"/>
      <c r="L1007" s="26"/>
      <c r="M1007" s="26"/>
      <c r="N1007" s="16"/>
      <c r="O1007" s="19"/>
    </row>
    <row r="1008" spans="1:15" ht="12.75">
      <c r="A1008" s="19"/>
      <c r="C1008" s="25"/>
      <c r="D1008" s="28"/>
      <c r="E1008" s="26"/>
      <c r="H1008" s="1"/>
      <c r="I1008" s="26"/>
      <c r="J1008" s="26"/>
      <c r="K1008" s="29"/>
      <c r="L1008" s="26"/>
      <c r="M1008" s="26"/>
      <c r="N1008" s="16"/>
      <c r="O1008" s="19"/>
    </row>
    <row r="1009" spans="1:15" ht="12.75">
      <c r="A1009" s="19"/>
      <c r="C1009" s="25"/>
      <c r="D1009" s="28"/>
      <c r="E1009" s="26"/>
      <c r="H1009" s="1"/>
      <c r="I1009" s="26"/>
      <c r="J1009" s="26"/>
      <c r="K1009" s="29"/>
      <c r="L1009" s="26"/>
      <c r="M1009" s="26"/>
      <c r="N1009" s="16"/>
      <c r="O1009" s="19"/>
    </row>
    <row r="1010" spans="1:15" ht="12.75">
      <c r="A1010" s="19"/>
      <c r="C1010" s="25"/>
      <c r="D1010" s="28"/>
      <c r="E1010" s="26"/>
      <c r="H1010" s="1"/>
      <c r="I1010" s="26"/>
      <c r="J1010" s="26"/>
      <c r="K1010" s="29"/>
      <c r="L1010" s="26"/>
      <c r="M1010" s="26"/>
      <c r="N1010" s="16"/>
      <c r="O1010" s="19"/>
    </row>
    <row r="1011" spans="1:15" ht="12.75">
      <c r="A1011" s="19"/>
      <c r="C1011" s="25"/>
      <c r="D1011" s="28"/>
      <c r="E1011" s="26"/>
      <c r="H1011" s="1"/>
      <c r="I1011" s="26"/>
      <c r="J1011" s="26"/>
      <c r="K1011" s="29"/>
      <c r="L1011" s="26"/>
      <c r="M1011" s="26"/>
      <c r="N1011" s="16"/>
      <c r="O1011" s="19"/>
    </row>
    <row r="1012" spans="1:15" ht="12.75">
      <c r="A1012" s="19"/>
      <c r="C1012" s="25"/>
      <c r="D1012" s="28"/>
      <c r="E1012" s="26"/>
      <c r="H1012" s="1"/>
      <c r="I1012" s="26"/>
      <c r="J1012" s="26"/>
      <c r="K1012" s="29"/>
      <c r="L1012" s="26"/>
      <c r="M1012" s="26"/>
      <c r="N1012" s="16"/>
      <c r="O1012" s="19"/>
    </row>
    <row r="1013" spans="1:15" ht="12.75">
      <c r="A1013" s="19"/>
      <c r="C1013" s="25"/>
      <c r="D1013" s="28"/>
      <c r="E1013" s="26"/>
      <c r="H1013" s="1"/>
      <c r="I1013" s="26"/>
      <c r="J1013" s="26"/>
      <c r="K1013" s="29"/>
      <c r="L1013" s="26"/>
      <c r="M1013" s="26"/>
      <c r="N1013" s="16"/>
      <c r="O1013" s="19"/>
    </row>
    <row r="1014" spans="1:15" ht="12.75">
      <c r="A1014" s="19"/>
      <c r="C1014" s="25"/>
      <c r="D1014" s="28"/>
      <c r="E1014" s="26"/>
      <c r="H1014" s="1"/>
      <c r="I1014" s="26"/>
      <c r="J1014" s="26"/>
      <c r="K1014" s="29"/>
      <c r="L1014" s="26"/>
      <c r="M1014" s="26"/>
      <c r="N1014" s="16"/>
      <c r="O1014" s="19"/>
    </row>
    <row r="1015" spans="1:15" ht="12.75">
      <c r="A1015" s="19"/>
      <c r="C1015" s="25"/>
      <c r="D1015" s="28"/>
      <c r="E1015" s="26"/>
      <c r="H1015" s="1"/>
      <c r="I1015" s="26"/>
      <c r="J1015" s="26"/>
      <c r="K1015" s="29"/>
      <c r="L1015" s="26"/>
      <c r="M1015" s="26"/>
      <c r="N1015" s="16"/>
      <c r="O1015" s="19"/>
    </row>
    <row r="1016" spans="1:15" ht="12.75">
      <c r="A1016" s="19"/>
      <c r="C1016" s="25"/>
      <c r="D1016" s="28"/>
      <c r="E1016" s="26"/>
      <c r="H1016" s="1"/>
      <c r="I1016" s="26"/>
      <c r="J1016" s="26"/>
      <c r="K1016" s="29"/>
      <c r="L1016" s="26"/>
      <c r="M1016" s="26"/>
      <c r="N1016" s="16"/>
      <c r="O1016" s="19"/>
    </row>
    <row r="1017" spans="1:15" ht="12.75">
      <c r="A1017" s="19"/>
      <c r="C1017" s="25"/>
      <c r="D1017" s="28"/>
      <c r="E1017" s="26"/>
      <c r="H1017" s="1"/>
      <c r="I1017" s="26"/>
      <c r="J1017" s="26"/>
      <c r="K1017" s="29"/>
      <c r="L1017" s="26"/>
      <c r="M1017" s="26"/>
      <c r="N1017" s="16"/>
      <c r="O1017" s="19"/>
    </row>
    <row r="1018" spans="1:15" ht="12.75">
      <c r="A1018" s="19"/>
      <c r="C1018" s="30"/>
      <c r="D1018" s="28"/>
      <c r="E1018" s="26"/>
      <c r="H1018" s="1"/>
      <c r="I1018" s="26"/>
      <c r="J1018" s="26"/>
      <c r="K1018" s="29"/>
      <c r="L1018" s="26"/>
      <c r="M1018" s="26"/>
      <c r="N1018" s="16"/>
      <c r="O1018" s="19"/>
    </row>
    <row r="1019" spans="1:15" ht="12.75">
      <c r="A1019" s="19"/>
      <c r="C1019" s="30"/>
      <c r="D1019" s="28"/>
      <c r="E1019" s="26"/>
      <c r="H1019" s="1"/>
      <c r="I1019" s="26"/>
      <c r="J1019" s="26"/>
      <c r="K1019" s="29"/>
      <c r="L1019" s="26"/>
      <c r="M1019" s="26"/>
      <c r="N1019" s="16"/>
      <c r="O1019" s="19"/>
    </row>
    <row r="1020" spans="1:15" ht="12.75">
      <c r="A1020" s="19"/>
      <c r="C1020" s="30"/>
      <c r="D1020" s="28"/>
      <c r="E1020" s="26"/>
      <c r="H1020" s="1"/>
      <c r="I1020" s="26"/>
      <c r="J1020" s="26"/>
      <c r="K1020" s="29"/>
      <c r="L1020" s="26"/>
      <c r="M1020" s="26"/>
      <c r="N1020" s="16"/>
      <c r="O1020" s="19"/>
    </row>
    <row r="1021" spans="1:15" ht="12.75">
      <c r="A1021" s="19"/>
      <c r="C1021" s="30"/>
      <c r="D1021" s="28"/>
      <c r="E1021" s="26"/>
      <c r="H1021" s="1"/>
      <c r="I1021" s="26"/>
      <c r="J1021" s="26"/>
      <c r="K1021" s="29"/>
      <c r="L1021" s="26"/>
      <c r="M1021" s="26"/>
      <c r="N1021" s="16"/>
      <c r="O1021" s="19"/>
    </row>
    <row r="1022" spans="1:15" ht="12.75">
      <c r="A1022" s="19"/>
      <c r="C1022" s="30"/>
      <c r="D1022" s="28"/>
      <c r="E1022" s="26"/>
      <c r="H1022" s="1"/>
      <c r="I1022" s="26"/>
      <c r="J1022" s="26"/>
      <c r="K1022" s="29"/>
      <c r="L1022" s="26"/>
      <c r="M1022" s="26"/>
      <c r="N1022" s="16"/>
      <c r="O1022" s="19"/>
    </row>
    <row r="1023" spans="1:15" ht="12.75">
      <c r="A1023" s="19"/>
      <c r="C1023" s="30"/>
      <c r="D1023" s="28"/>
      <c r="E1023" s="26"/>
      <c r="H1023" s="1"/>
      <c r="I1023" s="26"/>
      <c r="J1023" s="26"/>
      <c r="K1023" s="29"/>
      <c r="L1023" s="26"/>
      <c r="M1023" s="26"/>
      <c r="N1023" s="16"/>
      <c r="O1023" s="19"/>
    </row>
    <row r="1024" spans="1:15" ht="12.75">
      <c r="A1024" s="19"/>
      <c r="C1024" s="30"/>
      <c r="D1024" s="28"/>
      <c r="E1024" s="26"/>
      <c r="H1024" s="1"/>
      <c r="I1024" s="26"/>
      <c r="J1024" s="26"/>
      <c r="K1024" s="29"/>
      <c r="L1024" s="26"/>
      <c r="M1024" s="26"/>
      <c r="N1024" s="16"/>
      <c r="O1024" s="19"/>
    </row>
    <row r="1025" spans="1:15" ht="12.75">
      <c r="A1025" s="19"/>
      <c r="C1025" s="30"/>
      <c r="D1025" s="28"/>
      <c r="E1025" s="26"/>
      <c r="H1025" s="1"/>
      <c r="I1025" s="26"/>
      <c r="J1025" s="26"/>
      <c r="K1025" s="29"/>
      <c r="L1025" s="26"/>
      <c r="M1025" s="26"/>
      <c r="N1025" s="16"/>
      <c r="O1025" s="19"/>
    </row>
    <row r="1026" spans="1:15" ht="12.75">
      <c r="A1026" s="19"/>
      <c r="C1026" s="30"/>
      <c r="D1026" s="28"/>
      <c r="E1026" s="26"/>
      <c r="H1026" s="1"/>
      <c r="I1026" s="26"/>
      <c r="J1026" s="26"/>
      <c r="K1026" s="29"/>
      <c r="L1026" s="26"/>
      <c r="M1026" s="26"/>
      <c r="N1026" s="16"/>
      <c r="O1026" s="19"/>
    </row>
    <row r="1027" spans="1:15" ht="12.75">
      <c r="A1027" s="19"/>
      <c r="C1027" s="30"/>
      <c r="D1027" s="28"/>
      <c r="E1027" s="26"/>
      <c r="H1027" s="1"/>
      <c r="I1027" s="26"/>
      <c r="J1027" s="26"/>
      <c r="K1027" s="29"/>
      <c r="L1027" s="26"/>
      <c r="M1027" s="26"/>
      <c r="N1027" s="16"/>
      <c r="O1027" s="19"/>
    </row>
    <row r="1028" spans="1:15" ht="12.75">
      <c r="A1028" s="19"/>
      <c r="C1028" s="30"/>
      <c r="D1028" s="28"/>
      <c r="E1028" s="26"/>
      <c r="H1028" s="1"/>
      <c r="I1028" s="26"/>
      <c r="J1028" s="26"/>
      <c r="K1028" s="29"/>
      <c r="L1028" s="26"/>
      <c r="M1028" s="26"/>
      <c r="N1028" s="16"/>
      <c r="O1028" s="19"/>
    </row>
    <row r="1029" spans="1:15" ht="12.75">
      <c r="A1029" s="19"/>
      <c r="C1029" s="30"/>
      <c r="D1029" s="28"/>
      <c r="E1029" s="26"/>
      <c r="H1029" s="1"/>
      <c r="I1029" s="26"/>
      <c r="J1029" s="26"/>
      <c r="K1029" s="29"/>
      <c r="L1029" s="26"/>
      <c r="M1029" s="26"/>
      <c r="N1029" s="16"/>
      <c r="O1029" s="19"/>
    </row>
    <row r="1030" spans="1:15" ht="12.75">
      <c r="A1030" s="19"/>
      <c r="C1030" s="30"/>
      <c r="D1030" s="28"/>
      <c r="E1030" s="26"/>
      <c r="H1030" s="1"/>
      <c r="I1030" s="26"/>
      <c r="J1030" s="26"/>
      <c r="K1030" s="29"/>
      <c r="L1030" s="26"/>
      <c r="M1030" s="26"/>
      <c r="N1030" s="16"/>
      <c r="O1030" s="19"/>
    </row>
    <row r="1031" spans="1:15" ht="12.75">
      <c r="A1031" s="19"/>
      <c r="C1031" s="30"/>
      <c r="D1031" s="28"/>
      <c r="E1031" s="26"/>
      <c r="H1031" s="1"/>
      <c r="I1031" s="26"/>
      <c r="J1031" s="26"/>
      <c r="K1031" s="29"/>
      <c r="L1031" s="26"/>
      <c r="M1031" s="26"/>
      <c r="N1031" s="16"/>
      <c r="O1031" s="19"/>
    </row>
    <row r="1032" spans="1:15" ht="12.75">
      <c r="A1032" s="19"/>
      <c r="C1032" s="30"/>
      <c r="D1032" s="28"/>
      <c r="E1032" s="26"/>
      <c r="H1032" s="1"/>
      <c r="I1032" s="26"/>
      <c r="J1032" s="26"/>
      <c r="K1032" s="29"/>
      <c r="L1032" s="26"/>
      <c r="M1032" s="26"/>
      <c r="N1032" s="16"/>
      <c r="O1032" s="19"/>
    </row>
    <row r="1033" spans="1:15" ht="12.75">
      <c r="A1033" s="19"/>
      <c r="C1033" s="30"/>
      <c r="D1033" s="28"/>
      <c r="E1033" s="26"/>
      <c r="H1033" s="1"/>
      <c r="I1033" s="26"/>
      <c r="J1033" s="26"/>
      <c r="K1033" s="29"/>
      <c r="L1033" s="26"/>
      <c r="M1033" s="26"/>
      <c r="N1033" s="16"/>
      <c r="O1033" s="19"/>
    </row>
    <row r="1034" spans="1:15" ht="12.75">
      <c r="A1034" s="19"/>
      <c r="C1034" s="30"/>
      <c r="D1034" s="28"/>
      <c r="E1034" s="26"/>
      <c r="H1034" s="1"/>
      <c r="I1034" s="26"/>
      <c r="J1034" s="26"/>
      <c r="K1034" s="29"/>
      <c r="L1034" s="26"/>
      <c r="M1034" s="26"/>
      <c r="N1034" s="16"/>
      <c r="O1034" s="19"/>
    </row>
    <row r="1035" spans="1:15" ht="12.75">
      <c r="A1035" s="19"/>
      <c r="C1035" s="30"/>
      <c r="D1035" s="28"/>
      <c r="E1035" s="26"/>
      <c r="H1035" s="1"/>
      <c r="I1035" s="26"/>
      <c r="J1035" s="26"/>
      <c r="K1035" s="29"/>
      <c r="L1035" s="26"/>
      <c r="M1035" s="26"/>
      <c r="N1035" s="16"/>
      <c r="O1035" s="19"/>
    </row>
    <row r="1036" spans="1:15" ht="12.75">
      <c r="A1036" s="19"/>
      <c r="C1036" s="30"/>
      <c r="D1036" s="28"/>
      <c r="E1036" s="26"/>
      <c r="H1036" s="1"/>
      <c r="I1036" s="26"/>
      <c r="J1036" s="26"/>
      <c r="K1036" s="29"/>
      <c r="L1036" s="26"/>
      <c r="M1036" s="26"/>
      <c r="N1036" s="16"/>
      <c r="O1036" s="19"/>
    </row>
    <row r="1037" spans="1:15" ht="12.75">
      <c r="A1037" s="19"/>
      <c r="C1037" s="30"/>
      <c r="D1037" s="28"/>
      <c r="E1037" s="26"/>
      <c r="H1037" s="1"/>
      <c r="I1037" s="26"/>
      <c r="J1037" s="26"/>
      <c r="K1037" s="29"/>
      <c r="L1037" s="26"/>
      <c r="M1037" s="26"/>
      <c r="N1037" s="16"/>
      <c r="O1037" s="19"/>
    </row>
    <row r="1038" spans="1:15" ht="12.75">
      <c r="A1038" s="19"/>
      <c r="C1038" s="30"/>
      <c r="D1038" s="28"/>
      <c r="E1038" s="26"/>
      <c r="H1038" s="1"/>
      <c r="I1038" s="26"/>
      <c r="J1038" s="26"/>
      <c r="K1038" s="29"/>
      <c r="L1038" s="26"/>
      <c r="M1038" s="26"/>
      <c r="N1038" s="16"/>
      <c r="O1038" s="19"/>
    </row>
    <row r="1039" spans="1:15" ht="12.75">
      <c r="A1039" s="19"/>
      <c r="C1039" s="30"/>
      <c r="D1039" s="28"/>
      <c r="E1039" s="26"/>
      <c r="H1039" s="1"/>
      <c r="I1039" s="26"/>
      <c r="J1039" s="26"/>
      <c r="K1039" s="29"/>
      <c r="L1039" s="26"/>
      <c r="M1039" s="26"/>
      <c r="N1039" s="16"/>
      <c r="O1039" s="19"/>
    </row>
    <row r="1040" spans="1:15" ht="12.75">
      <c r="A1040" s="19"/>
      <c r="C1040" s="30"/>
      <c r="D1040" s="28"/>
      <c r="E1040" s="26"/>
      <c r="H1040" s="1"/>
      <c r="I1040" s="26"/>
      <c r="J1040" s="26"/>
      <c r="K1040" s="29"/>
      <c r="L1040" s="26"/>
      <c r="M1040" s="26"/>
      <c r="N1040" s="16"/>
      <c r="O1040" s="19"/>
    </row>
    <row r="1041" spans="1:15" ht="12.75">
      <c r="A1041" s="19"/>
      <c r="C1041" s="30"/>
      <c r="D1041" s="28"/>
      <c r="E1041" s="26"/>
      <c r="H1041" s="1"/>
      <c r="I1041" s="26"/>
      <c r="J1041" s="26"/>
      <c r="K1041" s="29"/>
      <c r="L1041" s="26"/>
      <c r="M1041" s="26"/>
      <c r="N1041" s="16"/>
      <c r="O1041" s="19"/>
    </row>
    <row r="1042" spans="1:15" ht="12.75">
      <c r="A1042" s="19"/>
      <c r="C1042" s="30"/>
      <c r="D1042" s="28"/>
      <c r="E1042" s="26"/>
      <c r="H1042" s="1"/>
      <c r="I1042" s="26"/>
      <c r="J1042" s="26"/>
      <c r="K1042" s="29"/>
      <c r="L1042" s="26"/>
      <c r="M1042" s="26"/>
      <c r="N1042" s="16"/>
      <c r="O1042" s="19"/>
    </row>
    <row r="1043" spans="1:15" ht="12.75">
      <c r="A1043" s="19"/>
      <c r="E1043" s="26"/>
      <c r="H1043" s="1"/>
      <c r="I1043" s="26"/>
      <c r="J1043" s="26"/>
      <c r="K1043" s="29"/>
      <c r="L1043" s="26"/>
      <c r="M1043" s="26"/>
      <c r="N1043" s="16"/>
      <c r="O1043" s="19"/>
    </row>
    <row r="1044" spans="1:15" ht="12.75">
      <c r="A1044" s="19"/>
      <c r="E1044" s="26"/>
      <c r="H1044" s="1"/>
      <c r="I1044" s="26"/>
      <c r="J1044" s="26"/>
      <c r="K1044" s="29"/>
      <c r="L1044" s="26"/>
      <c r="M1044" s="26"/>
      <c r="N1044" s="16"/>
      <c r="O1044" s="19"/>
    </row>
    <row r="1045" spans="1:15" ht="12.75">
      <c r="A1045" s="19"/>
      <c r="E1045" s="26"/>
      <c r="H1045" s="1"/>
      <c r="I1045" s="26"/>
      <c r="J1045" s="26"/>
      <c r="K1045" s="29"/>
      <c r="L1045" s="26"/>
      <c r="M1045" s="26"/>
      <c r="N1045" s="16"/>
      <c r="O1045" s="19"/>
    </row>
    <row r="1046" spans="1:15" ht="12.75">
      <c r="A1046" s="19"/>
      <c r="E1046" s="26"/>
      <c r="H1046" s="1"/>
      <c r="I1046" s="26"/>
      <c r="J1046" s="26"/>
      <c r="K1046" s="29"/>
      <c r="L1046" s="26"/>
      <c r="M1046" s="26"/>
      <c r="N1046" s="16"/>
      <c r="O1046" s="19"/>
    </row>
    <row r="1047" spans="1:15" ht="12.75">
      <c r="A1047" s="19"/>
      <c r="E1047" s="26"/>
      <c r="H1047" s="1"/>
      <c r="I1047" s="26"/>
      <c r="J1047" s="26"/>
      <c r="K1047" s="29"/>
      <c r="L1047" s="26"/>
      <c r="M1047" s="26"/>
      <c r="N1047" s="16"/>
      <c r="O1047" s="19"/>
    </row>
    <row r="1048" spans="1:15" ht="12.75">
      <c r="A1048" s="19"/>
      <c r="E1048" s="26"/>
      <c r="H1048" s="1"/>
      <c r="I1048" s="26"/>
      <c r="J1048" s="26"/>
      <c r="K1048" s="29"/>
      <c r="L1048" s="26"/>
      <c r="M1048" s="26"/>
      <c r="N1048" s="16"/>
      <c r="O1048" s="19"/>
    </row>
    <row r="1049" spans="1:15" ht="12.75">
      <c r="A1049" s="19"/>
      <c r="E1049" s="26"/>
      <c r="H1049" s="1"/>
      <c r="I1049" s="26"/>
      <c r="J1049" s="26"/>
      <c r="K1049" s="29"/>
      <c r="L1049" s="26"/>
      <c r="M1049" s="26"/>
      <c r="N1049" s="16"/>
      <c r="O1049" s="19"/>
    </row>
    <row r="1050" spans="1:15" ht="12.75">
      <c r="A1050" s="19"/>
      <c r="E1050" s="26"/>
      <c r="H1050" s="1"/>
      <c r="I1050" s="26"/>
      <c r="J1050" s="26"/>
      <c r="K1050" s="29"/>
      <c r="L1050" s="26"/>
      <c r="M1050" s="26"/>
      <c r="N1050" s="16"/>
      <c r="O1050" s="19"/>
    </row>
    <row r="1051" spans="1:15" ht="12.75">
      <c r="A1051" s="19"/>
      <c r="E1051" s="26"/>
      <c r="H1051" s="1"/>
      <c r="I1051" s="26"/>
      <c r="J1051" s="26"/>
      <c r="K1051" s="29"/>
      <c r="L1051" s="26"/>
      <c r="M1051" s="26"/>
      <c r="N1051" s="16"/>
      <c r="O1051" s="19"/>
    </row>
    <row r="1052" spans="1:15" ht="12.75">
      <c r="A1052" s="19"/>
      <c r="E1052" s="26"/>
      <c r="H1052" s="1"/>
      <c r="I1052" s="26"/>
      <c r="J1052" s="26"/>
      <c r="K1052" s="29"/>
      <c r="L1052" s="26"/>
      <c r="M1052" s="26"/>
      <c r="N1052" s="16"/>
      <c r="O1052" s="19"/>
    </row>
    <row r="1053" spans="1:15" ht="12.75">
      <c r="A1053" s="19"/>
      <c r="E1053" s="26"/>
      <c r="H1053" s="1"/>
      <c r="I1053" s="26"/>
      <c r="J1053" s="26"/>
      <c r="K1053" s="29"/>
      <c r="L1053" s="26"/>
      <c r="M1053" s="26"/>
      <c r="N1053" s="16"/>
      <c r="O1053" s="19"/>
    </row>
    <row r="1054" spans="1:15" ht="12.75">
      <c r="A1054" s="19"/>
      <c r="E1054" s="26"/>
      <c r="H1054" s="1"/>
      <c r="I1054" s="26"/>
      <c r="J1054" s="26"/>
      <c r="K1054" s="29"/>
      <c r="L1054" s="26"/>
      <c r="M1054" s="26"/>
      <c r="N1054" s="16"/>
      <c r="O1054" s="19"/>
    </row>
    <row r="1055" spans="1:15" ht="12.75">
      <c r="A1055" s="19"/>
      <c r="E1055" s="26"/>
      <c r="H1055" s="1"/>
      <c r="I1055" s="26"/>
      <c r="J1055" s="26"/>
      <c r="K1055" s="29"/>
      <c r="L1055" s="26"/>
      <c r="M1055" s="26"/>
      <c r="N1055" s="16"/>
      <c r="O1055" s="19"/>
    </row>
    <row r="1056" spans="1:15" ht="12.75">
      <c r="A1056" s="19"/>
      <c r="E1056" s="26"/>
      <c r="H1056" s="1"/>
      <c r="I1056" s="26"/>
      <c r="J1056" s="26"/>
      <c r="K1056" s="29"/>
      <c r="L1056" s="26"/>
      <c r="M1056" s="26"/>
      <c r="N1056" s="16"/>
      <c r="O1056" s="19"/>
    </row>
    <row r="1057" spans="1:15" ht="12.75">
      <c r="A1057" s="19"/>
      <c r="E1057" s="26"/>
      <c r="H1057" s="1"/>
      <c r="I1057" s="26"/>
      <c r="J1057" s="26"/>
      <c r="K1057" s="29"/>
      <c r="L1057" s="26"/>
      <c r="M1057" s="26"/>
      <c r="N1057" s="16"/>
      <c r="O1057" s="19"/>
    </row>
    <row r="1058" spans="1:15" ht="12.75">
      <c r="A1058" s="19"/>
      <c r="E1058" s="26"/>
      <c r="H1058" s="1"/>
      <c r="I1058" s="26"/>
      <c r="J1058" s="26"/>
      <c r="K1058" s="29"/>
      <c r="L1058" s="26"/>
      <c r="M1058" s="26"/>
      <c r="N1058" s="16"/>
      <c r="O1058" s="19"/>
    </row>
    <row r="1059" spans="1:15" ht="12.75">
      <c r="A1059" s="19"/>
      <c r="E1059" s="26"/>
      <c r="H1059" s="1"/>
      <c r="I1059" s="26"/>
      <c r="J1059" s="26"/>
      <c r="K1059" s="29"/>
      <c r="L1059" s="26"/>
      <c r="M1059" s="26"/>
      <c r="N1059" s="16"/>
      <c r="O1059" s="19"/>
    </row>
    <row r="1060" spans="1:15" ht="12.75">
      <c r="A1060" s="19"/>
      <c r="E1060" s="26"/>
      <c r="H1060" s="1"/>
      <c r="I1060" s="26"/>
      <c r="J1060" s="26"/>
      <c r="K1060" s="29"/>
      <c r="L1060" s="26"/>
      <c r="M1060" s="26"/>
      <c r="N1060" s="16"/>
      <c r="O1060" s="19"/>
    </row>
    <row r="1061" spans="1:15" ht="12.75">
      <c r="A1061" s="19"/>
      <c r="E1061" s="26"/>
      <c r="H1061" s="1"/>
      <c r="I1061" s="26"/>
      <c r="J1061" s="26"/>
      <c r="K1061" s="29"/>
      <c r="L1061" s="26"/>
      <c r="M1061" s="26"/>
      <c r="N1061" s="16"/>
      <c r="O1061" s="19"/>
    </row>
    <row r="1062" spans="1:15" ht="12.75">
      <c r="A1062" s="19"/>
      <c r="E1062" s="26"/>
      <c r="H1062" s="1"/>
      <c r="I1062" s="26"/>
      <c r="J1062" s="26"/>
      <c r="K1062" s="29"/>
      <c r="L1062" s="26"/>
      <c r="M1062" s="26"/>
      <c r="N1062" s="16"/>
      <c r="O1062" s="19"/>
    </row>
    <row r="1063" spans="1:15" ht="12.75">
      <c r="A1063" s="19"/>
      <c r="E1063" s="26"/>
      <c r="H1063" s="1"/>
      <c r="I1063" s="26"/>
      <c r="J1063" s="26"/>
      <c r="K1063" s="29"/>
      <c r="L1063" s="26"/>
      <c r="M1063" s="26"/>
      <c r="N1063" s="16"/>
      <c r="O1063" s="19"/>
    </row>
    <row r="1064" spans="1:15" ht="12.75">
      <c r="A1064" s="19"/>
      <c r="E1064" s="26"/>
      <c r="H1064" s="1"/>
      <c r="I1064" s="26"/>
      <c r="J1064" s="26"/>
      <c r="K1064" s="29"/>
      <c r="L1064" s="26"/>
      <c r="M1064" s="26"/>
      <c r="N1064" s="16"/>
      <c r="O1064" s="19"/>
    </row>
    <row r="1065" spans="1:15" ht="12.75">
      <c r="A1065" s="19"/>
      <c r="E1065" s="26"/>
      <c r="H1065" s="1"/>
      <c r="I1065" s="26"/>
      <c r="J1065" s="26"/>
      <c r="K1065" s="29"/>
      <c r="L1065" s="26"/>
      <c r="M1065" s="26"/>
      <c r="N1065" s="16"/>
      <c r="O1065" s="19"/>
    </row>
    <row r="1066" spans="1:15" ht="12.75">
      <c r="A1066" s="19"/>
      <c r="E1066" s="26"/>
      <c r="H1066" s="1"/>
      <c r="I1066" s="26"/>
      <c r="J1066" s="26"/>
      <c r="K1066" s="29"/>
      <c r="L1066" s="26"/>
      <c r="M1066" s="26"/>
      <c r="N1066" s="16"/>
      <c r="O1066" s="19"/>
    </row>
    <row r="1067" spans="1:15" ht="12.75">
      <c r="A1067" s="19"/>
      <c r="E1067" s="26"/>
      <c r="H1067" s="1"/>
      <c r="I1067" s="26"/>
      <c r="J1067" s="26"/>
      <c r="K1067" s="29"/>
      <c r="L1067" s="26"/>
      <c r="M1067" s="26"/>
      <c r="N1067" s="16"/>
      <c r="O1067" s="19"/>
    </row>
    <row r="1068" spans="1:15" ht="12.75">
      <c r="A1068" s="19"/>
      <c r="E1068" s="26"/>
      <c r="H1068" s="1"/>
      <c r="I1068" s="26"/>
      <c r="J1068" s="26"/>
      <c r="K1068" s="29"/>
      <c r="L1068" s="26"/>
      <c r="M1068" s="26"/>
      <c r="N1068" s="16"/>
      <c r="O1068" s="19"/>
    </row>
    <row r="1069" spans="1:15" ht="12.75">
      <c r="A1069" s="19"/>
      <c r="E1069" s="26"/>
      <c r="H1069" s="1"/>
      <c r="I1069" s="26"/>
      <c r="J1069" s="26"/>
      <c r="K1069" s="29"/>
      <c r="L1069" s="26"/>
      <c r="M1069" s="26"/>
      <c r="N1069" s="16"/>
      <c r="O1069" s="19"/>
    </row>
    <row r="1070" spans="1:15" ht="12.75">
      <c r="A1070" s="19"/>
      <c r="E1070" s="26"/>
      <c r="H1070" s="1"/>
      <c r="I1070" s="26"/>
      <c r="J1070" s="26"/>
      <c r="K1070" s="29"/>
      <c r="L1070" s="26"/>
      <c r="M1070" s="26"/>
      <c r="N1070" s="16"/>
      <c r="O1070" s="19"/>
    </row>
    <row r="1071" spans="1:15" ht="12.75">
      <c r="A1071" s="19"/>
      <c r="E1071" s="26"/>
      <c r="H1071" s="1"/>
      <c r="I1071" s="26"/>
      <c r="J1071" s="26"/>
      <c r="K1071" s="29"/>
      <c r="L1071" s="26"/>
      <c r="M1071" s="26"/>
      <c r="N1071" s="16"/>
      <c r="O1071" s="19"/>
    </row>
    <row r="1072" spans="1:15" ht="12.75">
      <c r="A1072" s="19"/>
      <c r="E1072" s="26"/>
      <c r="H1072" s="1"/>
      <c r="I1072" s="26"/>
      <c r="J1072" s="26"/>
      <c r="K1072" s="29"/>
      <c r="L1072" s="26"/>
      <c r="M1072" s="26"/>
      <c r="N1072" s="16"/>
      <c r="O1072" s="19"/>
    </row>
    <row r="1073" spans="1:15" ht="12.75">
      <c r="A1073" s="19"/>
      <c r="E1073" s="26"/>
      <c r="H1073" s="1"/>
      <c r="I1073" s="26"/>
      <c r="J1073" s="26"/>
      <c r="K1073" s="29"/>
      <c r="L1073" s="26"/>
      <c r="M1073" s="26"/>
      <c r="N1073" s="16"/>
      <c r="O1073" s="19"/>
    </row>
    <row r="1074" spans="1:15" ht="12.75">
      <c r="A1074" s="19"/>
      <c r="E1074" s="26"/>
      <c r="H1074" s="1"/>
      <c r="I1074" s="26"/>
      <c r="J1074" s="26"/>
      <c r="K1074" s="29"/>
      <c r="L1074" s="26"/>
      <c r="M1074" s="26"/>
      <c r="N1074" s="16"/>
      <c r="O1074" s="19"/>
    </row>
    <row r="1075" spans="1:15" ht="12.75">
      <c r="A1075" s="19"/>
      <c r="E1075" s="26"/>
      <c r="H1075" s="1"/>
      <c r="I1075" s="26"/>
      <c r="J1075" s="26"/>
      <c r="K1075" s="29"/>
      <c r="L1075" s="26"/>
      <c r="M1075" s="26"/>
      <c r="N1075" s="16"/>
      <c r="O1075" s="19"/>
    </row>
    <row r="1076" spans="1:15" ht="12.75">
      <c r="A1076" s="19"/>
      <c r="E1076" s="26"/>
      <c r="H1076" s="1"/>
      <c r="I1076" s="26"/>
      <c r="J1076" s="26"/>
      <c r="K1076" s="29"/>
      <c r="L1076" s="26"/>
      <c r="M1076" s="26"/>
      <c r="N1076" s="16"/>
      <c r="O1076" s="19"/>
    </row>
    <row r="1077" spans="1:15" ht="12.75">
      <c r="A1077" s="19"/>
      <c r="E1077" s="26"/>
      <c r="H1077" s="1"/>
      <c r="I1077" s="26"/>
      <c r="J1077" s="26"/>
      <c r="K1077" s="29"/>
      <c r="L1077" s="26"/>
      <c r="M1077" s="26"/>
      <c r="N1077" s="16"/>
      <c r="O1077" s="19"/>
    </row>
    <row r="1078" spans="1:15" ht="12.75">
      <c r="A1078" s="19"/>
      <c r="E1078" s="26"/>
      <c r="H1078" s="1"/>
      <c r="I1078" s="26"/>
      <c r="J1078" s="26"/>
      <c r="K1078" s="29"/>
      <c r="L1078" s="26"/>
      <c r="M1078" s="26"/>
      <c r="N1078" s="16"/>
      <c r="O1078" s="19"/>
    </row>
    <row r="1079" spans="1:15" ht="12.75">
      <c r="A1079" s="19"/>
      <c r="E1079" s="26"/>
      <c r="H1079" s="1"/>
      <c r="I1079" s="26"/>
      <c r="J1079" s="26"/>
      <c r="K1079" s="29"/>
      <c r="L1079" s="26"/>
      <c r="M1079" s="26"/>
      <c r="N1079" s="16"/>
      <c r="O1079" s="19"/>
    </row>
    <row r="1080" spans="1:15" ht="12.75">
      <c r="A1080" s="19"/>
      <c r="E1080" s="26"/>
      <c r="H1080" s="1"/>
      <c r="I1080" s="26"/>
      <c r="J1080" s="26"/>
      <c r="K1080" s="29"/>
      <c r="L1080" s="26"/>
      <c r="M1080" s="26"/>
      <c r="N1080" s="16"/>
      <c r="O1080" s="19"/>
    </row>
    <row r="1081" spans="1:15" ht="12.75">
      <c r="A1081" s="19"/>
      <c r="E1081" s="26"/>
      <c r="H1081" s="1"/>
      <c r="I1081" s="26"/>
      <c r="J1081" s="26"/>
      <c r="K1081" s="29"/>
      <c r="L1081" s="26"/>
      <c r="M1081" s="26"/>
      <c r="N1081" s="16"/>
      <c r="O1081" s="19"/>
    </row>
    <row r="1082" spans="1:15" ht="12.75">
      <c r="A1082" s="19"/>
      <c r="E1082" s="26"/>
      <c r="H1082" s="1"/>
      <c r="I1082" s="26"/>
      <c r="J1082" s="26"/>
      <c r="K1082" s="29"/>
      <c r="L1082" s="26"/>
      <c r="M1082" s="26"/>
      <c r="N1082" s="16"/>
      <c r="O1082" s="19"/>
    </row>
    <row r="1083" spans="1:15" ht="12.75">
      <c r="A1083" s="19"/>
      <c r="E1083" s="26"/>
      <c r="H1083" s="1"/>
      <c r="I1083" s="26"/>
      <c r="J1083" s="26"/>
      <c r="K1083" s="29"/>
      <c r="L1083" s="26"/>
      <c r="M1083" s="26"/>
      <c r="N1083" s="16"/>
      <c r="O1083" s="19"/>
    </row>
    <row r="1084" spans="1:15" ht="12.75">
      <c r="A1084" s="19"/>
      <c r="E1084" s="26"/>
      <c r="H1084" s="1"/>
      <c r="I1084" s="26"/>
      <c r="J1084" s="26"/>
      <c r="K1084" s="29"/>
      <c r="L1084" s="26"/>
      <c r="M1084" s="26"/>
      <c r="N1084" s="16"/>
      <c r="O1084" s="19"/>
    </row>
    <row r="1085" spans="1:15" ht="12.75">
      <c r="A1085" s="19"/>
      <c r="E1085" s="26"/>
      <c r="H1085" s="1"/>
      <c r="I1085" s="26"/>
      <c r="J1085" s="26"/>
      <c r="K1085" s="29"/>
      <c r="L1085" s="26"/>
      <c r="M1085" s="26"/>
      <c r="N1085" s="16"/>
      <c r="O1085" s="19"/>
    </row>
    <row r="1086" spans="1:15" ht="12.75">
      <c r="A1086" s="19"/>
      <c r="E1086" s="26"/>
      <c r="H1086" s="1"/>
      <c r="I1086" s="26"/>
      <c r="J1086" s="26"/>
      <c r="K1086" s="29"/>
      <c r="L1086" s="26"/>
      <c r="M1086" s="26"/>
      <c r="N1086" s="16"/>
      <c r="O1086" s="19"/>
    </row>
    <row r="1087" spans="1:15" ht="12.75">
      <c r="A1087" s="19"/>
      <c r="E1087" s="26"/>
      <c r="H1087" s="1"/>
      <c r="I1087" s="26"/>
      <c r="J1087" s="26"/>
      <c r="K1087" s="29"/>
      <c r="L1087" s="26"/>
      <c r="M1087" s="26"/>
      <c r="N1087" s="16"/>
      <c r="O1087" s="19"/>
    </row>
    <row r="1088" spans="1:15" ht="12.75">
      <c r="A1088" s="19"/>
      <c r="E1088" s="26"/>
      <c r="H1088" s="1"/>
      <c r="I1088" s="26"/>
      <c r="J1088" s="26"/>
      <c r="K1088" s="29"/>
      <c r="L1088" s="26"/>
      <c r="M1088" s="26"/>
      <c r="N1088" s="16"/>
      <c r="O1088" s="19"/>
    </row>
    <row r="1089" spans="1:15" ht="12.75">
      <c r="A1089" s="19"/>
      <c r="E1089" s="26"/>
      <c r="H1089" s="1"/>
      <c r="I1089" s="26"/>
      <c r="J1089" s="26"/>
      <c r="K1089" s="29"/>
      <c r="L1089" s="26"/>
      <c r="M1089" s="26"/>
      <c r="N1089" s="16"/>
      <c r="O1089" s="19"/>
    </row>
    <row r="1090" spans="5:15" ht="12.75">
      <c r="E1090" s="26"/>
      <c r="H1090" s="1"/>
      <c r="I1090" s="26"/>
      <c r="J1090" s="26"/>
      <c r="K1090" s="29"/>
      <c r="L1090" s="26"/>
      <c r="M1090" s="26"/>
      <c r="N1090" s="16"/>
      <c r="O1090" s="19"/>
    </row>
    <row r="1091" spans="5:15" ht="12.75">
      <c r="E1091" s="26"/>
      <c r="H1091" s="1"/>
      <c r="I1091" s="26"/>
      <c r="J1091" s="26"/>
      <c r="K1091" s="29"/>
      <c r="L1091" s="26"/>
      <c r="M1091" s="26"/>
      <c r="N1091" s="16"/>
      <c r="O1091" s="19"/>
    </row>
    <row r="1092" spans="5:15" ht="12.75">
      <c r="E1092" s="26"/>
      <c r="H1092" s="1"/>
      <c r="I1092" s="26"/>
      <c r="J1092" s="26"/>
      <c r="K1092" s="29"/>
      <c r="L1092" s="26"/>
      <c r="M1092" s="26"/>
      <c r="N1092" s="16"/>
      <c r="O1092" s="19"/>
    </row>
    <row r="1093" spans="5:15" ht="12.75">
      <c r="E1093" s="26"/>
      <c r="H1093" s="1"/>
      <c r="I1093" s="26"/>
      <c r="J1093" s="26"/>
      <c r="K1093" s="29"/>
      <c r="L1093" s="26"/>
      <c r="M1093" s="26"/>
      <c r="N1093" s="16"/>
      <c r="O1093" s="19"/>
    </row>
    <row r="1094" spans="5:15" ht="12.75">
      <c r="E1094" s="26"/>
      <c r="H1094" s="1"/>
      <c r="I1094" s="26"/>
      <c r="J1094" s="26"/>
      <c r="K1094" s="29"/>
      <c r="L1094" s="26"/>
      <c r="M1094" s="26"/>
      <c r="N1094" s="16"/>
      <c r="O1094" s="19"/>
    </row>
    <row r="1095" spans="5:15" ht="12.75">
      <c r="E1095" s="26"/>
      <c r="H1095" s="1"/>
      <c r="I1095" s="26"/>
      <c r="J1095" s="26"/>
      <c r="K1095" s="29"/>
      <c r="L1095" s="26"/>
      <c r="M1095" s="26"/>
      <c r="N1095" s="16"/>
      <c r="O1095" s="19"/>
    </row>
    <row r="1096" spans="5:15" ht="12.75">
      <c r="E1096" s="26"/>
      <c r="H1096" s="1"/>
      <c r="I1096" s="26"/>
      <c r="J1096" s="26"/>
      <c r="K1096" s="29"/>
      <c r="L1096" s="26"/>
      <c r="M1096" s="26"/>
      <c r="N1096" s="16"/>
      <c r="O1096" s="19"/>
    </row>
    <row r="1097" spans="5:15" ht="12.75">
      <c r="E1097" s="26"/>
      <c r="H1097" s="1"/>
      <c r="I1097" s="26"/>
      <c r="J1097" s="26"/>
      <c r="K1097" s="29"/>
      <c r="L1097" s="26"/>
      <c r="M1097" s="26"/>
      <c r="N1097" s="16"/>
      <c r="O1097" s="19"/>
    </row>
    <row r="1098" spans="5:15" ht="12.75">
      <c r="E1098" s="26"/>
      <c r="H1098" s="1"/>
      <c r="I1098" s="26"/>
      <c r="J1098" s="26"/>
      <c r="K1098" s="29"/>
      <c r="L1098" s="26"/>
      <c r="M1098" s="26"/>
      <c r="N1098" s="16"/>
      <c r="O1098" s="19"/>
    </row>
    <row r="1099" spans="5:15" ht="12.75">
      <c r="E1099" s="26"/>
      <c r="H1099" s="1"/>
      <c r="I1099" s="26"/>
      <c r="J1099" s="26"/>
      <c r="K1099" s="29"/>
      <c r="L1099" s="26"/>
      <c r="M1099" s="26"/>
      <c r="N1099" s="16"/>
      <c r="O1099" s="19"/>
    </row>
    <row r="1100" spans="5:15" ht="12.75">
      <c r="E1100" s="26"/>
      <c r="H1100" s="1"/>
      <c r="I1100" s="26"/>
      <c r="J1100" s="26"/>
      <c r="K1100" s="29"/>
      <c r="L1100" s="26"/>
      <c r="M1100" s="26"/>
      <c r="N1100" s="16"/>
      <c r="O1100" s="19"/>
    </row>
    <row r="1101" spans="5:15" ht="12.75">
      <c r="E1101" s="26"/>
      <c r="H1101" s="1"/>
      <c r="I1101" s="26"/>
      <c r="J1101" s="26"/>
      <c r="K1101" s="29"/>
      <c r="L1101" s="26"/>
      <c r="M1101" s="26"/>
      <c r="N1101" s="16"/>
      <c r="O1101" s="19"/>
    </row>
    <row r="1102" spans="5:15" ht="12.75">
      <c r="E1102" s="26"/>
      <c r="H1102" s="1"/>
      <c r="I1102" s="26"/>
      <c r="J1102" s="26"/>
      <c r="K1102" s="29"/>
      <c r="L1102" s="26"/>
      <c r="M1102" s="26"/>
      <c r="N1102" s="16"/>
      <c r="O1102" s="19"/>
    </row>
    <row r="1103" spans="5:15" ht="12.75">
      <c r="E1103" s="26"/>
      <c r="H1103" s="1"/>
      <c r="I1103" s="26"/>
      <c r="J1103" s="26"/>
      <c r="K1103" s="29"/>
      <c r="L1103" s="26"/>
      <c r="M1103" s="26"/>
      <c r="N1103" s="16"/>
      <c r="O1103" s="19"/>
    </row>
    <row r="1104" spans="5:15" ht="12.75">
      <c r="E1104" s="26"/>
      <c r="H1104" s="1"/>
      <c r="I1104" s="26"/>
      <c r="J1104" s="26"/>
      <c r="K1104" s="29"/>
      <c r="L1104" s="26"/>
      <c r="M1104" s="26"/>
      <c r="N1104" s="16"/>
      <c r="O1104" s="19"/>
    </row>
    <row r="1105" spans="5:15" ht="12.75">
      <c r="E1105" s="26"/>
      <c r="H1105" s="1"/>
      <c r="I1105" s="26"/>
      <c r="J1105" s="26"/>
      <c r="K1105" s="29"/>
      <c r="L1105" s="26"/>
      <c r="M1105" s="26"/>
      <c r="N1105" s="16"/>
      <c r="O1105" s="19"/>
    </row>
    <row r="1106" spans="5:15" ht="12.75">
      <c r="E1106" s="26"/>
      <c r="H1106" s="1"/>
      <c r="I1106" s="26"/>
      <c r="J1106" s="26"/>
      <c r="K1106" s="29"/>
      <c r="L1106" s="26"/>
      <c r="M1106" s="26"/>
      <c r="N1106" s="16"/>
      <c r="O1106" s="19"/>
    </row>
    <row r="1107" spans="5:15" ht="12.75">
      <c r="E1107" s="26"/>
      <c r="H1107" s="1"/>
      <c r="I1107" s="26"/>
      <c r="J1107" s="26"/>
      <c r="K1107" s="29"/>
      <c r="L1107" s="26"/>
      <c r="M1107" s="26"/>
      <c r="N1107" s="16"/>
      <c r="O1107" s="19"/>
    </row>
    <row r="1108" spans="5:15" ht="12.75">
      <c r="E1108" s="26"/>
      <c r="H1108" s="1"/>
      <c r="I1108" s="26"/>
      <c r="J1108" s="26"/>
      <c r="K1108" s="29"/>
      <c r="L1108" s="26"/>
      <c r="M1108" s="26"/>
      <c r="N1108" s="16"/>
      <c r="O1108" s="19"/>
    </row>
    <row r="1109" spans="5:15" ht="12.75">
      <c r="E1109" s="26"/>
      <c r="H1109" s="1"/>
      <c r="I1109" s="26"/>
      <c r="J1109" s="26"/>
      <c r="K1109" s="29"/>
      <c r="L1109" s="26"/>
      <c r="M1109" s="26"/>
      <c r="N1109" s="16"/>
      <c r="O1109" s="19"/>
    </row>
    <row r="1110" spans="5:15" ht="12.75">
      <c r="E1110" s="26"/>
      <c r="H1110" s="1"/>
      <c r="I1110" s="26"/>
      <c r="J1110" s="26"/>
      <c r="K1110" s="29"/>
      <c r="L1110" s="26"/>
      <c r="M1110" s="26"/>
      <c r="N1110" s="16"/>
      <c r="O1110" s="19"/>
    </row>
    <row r="1111" spans="5:15" ht="12.75">
      <c r="E1111" s="26"/>
      <c r="H1111" s="1"/>
      <c r="I1111" s="26"/>
      <c r="J1111" s="26"/>
      <c r="K1111" s="29"/>
      <c r="L1111" s="26"/>
      <c r="M1111" s="26"/>
      <c r="N1111" s="16"/>
      <c r="O1111" s="19"/>
    </row>
    <row r="1112" spans="5:15" ht="12.75">
      <c r="E1112" s="26"/>
      <c r="H1112" s="1"/>
      <c r="I1112" s="26"/>
      <c r="J1112" s="26"/>
      <c r="K1112" s="29"/>
      <c r="L1112" s="26"/>
      <c r="M1112" s="26"/>
      <c r="N1112" s="16"/>
      <c r="O1112" s="19"/>
    </row>
    <row r="1113" spans="5:15" ht="12.75">
      <c r="E1113" s="26"/>
      <c r="H1113" s="1"/>
      <c r="I1113" s="26"/>
      <c r="J1113" s="26"/>
      <c r="K1113" s="29"/>
      <c r="L1113" s="26"/>
      <c r="M1113" s="26"/>
      <c r="N1113" s="16"/>
      <c r="O1113" s="19"/>
    </row>
    <row r="1114" spans="5:15" ht="12.75">
      <c r="E1114" s="26"/>
      <c r="H1114" s="1"/>
      <c r="I1114" s="26"/>
      <c r="J1114" s="26"/>
      <c r="K1114" s="29"/>
      <c r="L1114" s="26"/>
      <c r="M1114" s="26"/>
      <c r="N1114" s="16"/>
      <c r="O1114" s="19"/>
    </row>
    <row r="1115" spans="5:15" ht="12.75">
      <c r="E1115" s="26"/>
      <c r="H1115" s="1"/>
      <c r="I1115" s="26"/>
      <c r="J1115" s="26"/>
      <c r="K1115" s="29"/>
      <c r="L1115" s="26"/>
      <c r="M1115" s="26"/>
      <c r="N1115" s="16"/>
      <c r="O1115" s="19"/>
    </row>
    <row r="1116" spans="5:15" ht="12.75">
      <c r="E1116" s="26"/>
      <c r="H1116" s="1"/>
      <c r="I1116" s="26"/>
      <c r="J1116" s="26"/>
      <c r="K1116" s="29"/>
      <c r="L1116" s="26"/>
      <c r="M1116" s="26"/>
      <c r="N1116" s="16"/>
      <c r="O1116" s="19"/>
    </row>
    <row r="1117" spans="5:15" ht="12.75">
      <c r="E1117" s="26"/>
      <c r="H1117" s="1"/>
      <c r="I1117" s="26"/>
      <c r="J1117" s="26"/>
      <c r="K1117" s="29"/>
      <c r="L1117" s="26"/>
      <c r="M1117" s="26"/>
      <c r="N1117" s="16"/>
      <c r="O1117" s="19"/>
    </row>
    <row r="1118" spans="5:15" ht="12.75">
      <c r="E1118" s="26"/>
      <c r="H1118" s="1"/>
      <c r="I1118" s="26"/>
      <c r="J1118" s="26"/>
      <c r="K1118" s="29"/>
      <c r="L1118" s="26"/>
      <c r="M1118" s="26"/>
      <c r="N1118" s="16"/>
      <c r="O1118" s="19"/>
    </row>
    <row r="1119" spans="5:15" ht="12.75">
      <c r="E1119" s="26"/>
      <c r="H1119" s="1"/>
      <c r="I1119" s="26"/>
      <c r="J1119" s="26"/>
      <c r="K1119" s="29"/>
      <c r="L1119" s="26"/>
      <c r="M1119" s="26"/>
      <c r="N1119" s="16"/>
      <c r="O1119" s="19"/>
    </row>
    <row r="1120" spans="5:15" ht="12.75">
      <c r="E1120" s="26"/>
      <c r="H1120" s="1"/>
      <c r="I1120" s="26"/>
      <c r="J1120" s="26"/>
      <c r="K1120" s="29"/>
      <c r="L1120" s="26"/>
      <c r="M1120" s="26"/>
      <c r="N1120" s="16"/>
      <c r="O1120" s="19"/>
    </row>
    <row r="1121" spans="5:15" ht="12.75">
      <c r="E1121" s="26"/>
      <c r="H1121" s="1"/>
      <c r="I1121" s="26"/>
      <c r="J1121" s="26"/>
      <c r="K1121" s="29"/>
      <c r="L1121" s="26"/>
      <c r="M1121" s="26"/>
      <c r="N1121" s="16"/>
      <c r="O1121" s="19"/>
    </row>
    <row r="1122" spans="5:15" ht="12.75">
      <c r="E1122" s="26"/>
      <c r="H1122" s="1"/>
      <c r="I1122" s="26"/>
      <c r="J1122" s="26"/>
      <c r="K1122" s="29"/>
      <c r="L1122" s="26"/>
      <c r="M1122" s="26"/>
      <c r="N1122" s="16"/>
      <c r="O1122" s="19"/>
    </row>
    <row r="1123" spans="5:15" ht="12.75">
      <c r="E1123" s="26"/>
      <c r="H1123" s="1"/>
      <c r="I1123" s="26"/>
      <c r="J1123" s="26"/>
      <c r="K1123" s="29"/>
      <c r="L1123" s="26"/>
      <c r="M1123" s="26"/>
      <c r="N1123" s="16"/>
      <c r="O1123" s="19"/>
    </row>
    <row r="1124" spans="5:15" ht="12.75">
      <c r="E1124" s="26"/>
      <c r="H1124" s="1"/>
      <c r="I1124" s="26"/>
      <c r="J1124" s="26"/>
      <c r="K1124" s="29"/>
      <c r="L1124" s="26"/>
      <c r="M1124" s="26"/>
      <c r="N1124" s="16"/>
      <c r="O1124" s="19"/>
    </row>
    <row r="1125" spans="5:15" ht="12.75">
      <c r="E1125" s="26"/>
      <c r="H1125" s="1"/>
      <c r="I1125" s="26"/>
      <c r="J1125" s="26"/>
      <c r="K1125" s="29"/>
      <c r="L1125" s="26"/>
      <c r="M1125" s="26"/>
      <c r="N1125" s="16"/>
      <c r="O1125" s="19"/>
    </row>
    <row r="1126" spans="5:15" ht="12.75">
      <c r="E1126" s="26"/>
      <c r="H1126" s="1"/>
      <c r="I1126" s="26"/>
      <c r="J1126" s="26"/>
      <c r="K1126" s="29"/>
      <c r="L1126" s="26"/>
      <c r="M1126" s="26"/>
      <c r="N1126" s="16"/>
      <c r="O1126" s="19"/>
    </row>
    <row r="1127" spans="5:15" ht="12.75">
      <c r="E1127" s="26"/>
      <c r="H1127" s="1"/>
      <c r="I1127" s="26"/>
      <c r="J1127" s="26"/>
      <c r="K1127" s="29"/>
      <c r="L1127" s="26"/>
      <c r="M1127" s="26"/>
      <c r="N1127" s="16"/>
      <c r="O1127" s="19"/>
    </row>
    <row r="1128" spans="5:15" ht="12.75">
      <c r="E1128" s="26"/>
      <c r="H1128" s="1"/>
      <c r="I1128" s="26"/>
      <c r="J1128" s="26"/>
      <c r="K1128" s="29"/>
      <c r="L1128" s="26"/>
      <c r="M1128" s="26"/>
      <c r="N1128" s="16"/>
      <c r="O1128" s="19"/>
    </row>
    <row r="1129" spans="5:15" ht="12.75">
      <c r="E1129" s="26"/>
      <c r="H1129" s="1"/>
      <c r="I1129" s="26"/>
      <c r="J1129" s="26"/>
      <c r="K1129" s="29"/>
      <c r="L1129" s="26"/>
      <c r="M1129" s="26"/>
      <c r="N1129" s="16"/>
      <c r="O1129" s="19"/>
    </row>
    <row r="1130" spans="5:15" ht="12.75">
      <c r="E1130" s="26"/>
      <c r="H1130" s="1"/>
      <c r="I1130" s="26"/>
      <c r="J1130" s="26"/>
      <c r="K1130" s="29"/>
      <c r="L1130" s="26"/>
      <c r="M1130" s="26"/>
      <c r="N1130" s="16"/>
      <c r="O1130" s="19"/>
    </row>
    <row r="1131" spans="5:15" ht="12.75">
      <c r="E1131" s="26"/>
      <c r="H1131" s="1"/>
      <c r="I1131" s="26"/>
      <c r="J1131" s="26"/>
      <c r="K1131" s="29"/>
      <c r="L1131" s="26"/>
      <c r="M1131" s="26"/>
      <c r="N1131" s="16"/>
      <c r="O1131" s="19"/>
    </row>
    <row r="1132" spans="5:15" ht="12.75">
      <c r="E1132" s="26"/>
      <c r="H1132" s="1"/>
      <c r="I1132" s="26"/>
      <c r="J1132" s="26"/>
      <c r="K1132" s="29"/>
      <c r="L1132" s="26"/>
      <c r="M1132" s="26"/>
      <c r="N1132" s="16"/>
      <c r="O1132" s="19"/>
    </row>
    <row r="1133" spans="5:15" ht="12.75">
      <c r="E1133" s="26"/>
      <c r="H1133" s="1"/>
      <c r="I1133" s="26"/>
      <c r="J1133" s="26"/>
      <c r="K1133" s="29"/>
      <c r="L1133" s="26"/>
      <c r="M1133" s="26"/>
      <c r="N1133" s="16"/>
      <c r="O1133" s="19"/>
    </row>
    <row r="1134" spans="5:15" ht="12.75">
      <c r="E1134" s="26"/>
      <c r="H1134" s="1"/>
      <c r="I1134" s="26"/>
      <c r="J1134" s="26"/>
      <c r="K1134" s="29"/>
      <c r="L1134" s="26"/>
      <c r="M1134" s="26"/>
      <c r="N1134" s="16"/>
      <c r="O1134" s="19"/>
    </row>
    <row r="1135" spans="5:15" ht="12.75">
      <c r="E1135" s="26"/>
      <c r="H1135" s="1"/>
      <c r="I1135" s="26"/>
      <c r="J1135" s="26"/>
      <c r="K1135" s="29"/>
      <c r="L1135" s="26"/>
      <c r="M1135" s="26"/>
      <c r="N1135" s="16"/>
      <c r="O1135" s="19"/>
    </row>
    <row r="1136" spans="5:15" ht="12.75">
      <c r="E1136" s="26"/>
      <c r="H1136" s="1"/>
      <c r="I1136" s="26"/>
      <c r="J1136" s="26"/>
      <c r="K1136" s="29"/>
      <c r="L1136" s="26"/>
      <c r="M1136" s="26"/>
      <c r="N1136" s="16"/>
      <c r="O1136" s="19"/>
    </row>
    <row r="1137" spans="5:15" ht="12.75">
      <c r="E1137" s="26"/>
      <c r="H1137" s="1"/>
      <c r="I1137" s="26"/>
      <c r="J1137" s="26"/>
      <c r="K1137" s="29"/>
      <c r="L1137" s="26"/>
      <c r="M1137" s="26"/>
      <c r="N1137" s="16"/>
      <c r="O1137" s="19"/>
    </row>
    <row r="1138" spans="5:15" ht="12.75">
      <c r="E1138" s="26"/>
      <c r="H1138" s="1"/>
      <c r="I1138" s="26"/>
      <c r="J1138" s="26"/>
      <c r="K1138" s="29"/>
      <c r="L1138" s="26"/>
      <c r="M1138" s="26"/>
      <c r="N1138" s="16"/>
      <c r="O1138" s="19"/>
    </row>
    <row r="1139" spans="5:15" ht="12.75">
      <c r="E1139" s="26"/>
      <c r="H1139" s="1"/>
      <c r="I1139" s="26"/>
      <c r="J1139" s="26"/>
      <c r="K1139" s="29"/>
      <c r="L1139" s="26"/>
      <c r="M1139" s="26"/>
      <c r="N1139" s="16"/>
      <c r="O1139" s="19"/>
    </row>
    <row r="1140" spans="5:15" ht="12.75">
      <c r="E1140" s="26"/>
      <c r="H1140" s="1"/>
      <c r="I1140" s="26"/>
      <c r="J1140" s="26"/>
      <c r="K1140" s="29"/>
      <c r="L1140" s="26"/>
      <c r="M1140" s="26"/>
      <c r="N1140" s="16"/>
      <c r="O1140" s="19"/>
    </row>
    <row r="1141" spans="5:15" ht="12.75">
      <c r="E1141" s="26"/>
      <c r="H1141" s="1"/>
      <c r="I1141" s="26"/>
      <c r="J1141" s="26"/>
      <c r="K1141" s="29"/>
      <c r="L1141" s="26"/>
      <c r="M1141" s="26"/>
      <c r="N1141" s="16"/>
      <c r="O1141" s="19"/>
    </row>
    <row r="1142" spans="5:15" ht="12.75">
      <c r="E1142" s="26"/>
      <c r="H1142" s="1"/>
      <c r="I1142" s="26"/>
      <c r="J1142" s="26"/>
      <c r="K1142" s="29"/>
      <c r="L1142" s="26"/>
      <c r="M1142" s="26"/>
      <c r="N1142" s="16"/>
      <c r="O1142" s="19"/>
    </row>
    <row r="1143" spans="5:15" ht="12.75">
      <c r="E1143" s="26"/>
      <c r="H1143" s="1"/>
      <c r="I1143" s="26"/>
      <c r="J1143" s="26"/>
      <c r="K1143" s="29"/>
      <c r="L1143" s="26"/>
      <c r="M1143" s="26"/>
      <c r="N1143" s="16"/>
      <c r="O1143" s="19"/>
    </row>
    <row r="1144" spans="5:15" ht="12.75">
      <c r="E1144" s="26"/>
      <c r="H1144" s="1"/>
      <c r="I1144" s="26"/>
      <c r="J1144" s="26"/>
      <c r="K1144" s="29"/>
      <c r="L1144" s="26"/>
      <c r="M1144" s="26"/>
      <c r="N1144" s="16"/>
      <c r="O1144" s="19"/>
    </row>
    <row r="1145" spans="5:15" ht="12.75">
      <c r="E1145" s="26"/>
      <c r="H1145" s="1"/>
      <c r="I1145" s="26"/>
      <c r="J1145" s="26"/>
      <c r="K1145" s="29"/>
      <c r="L1145" s="26"/>
      <c r="M1145" s="26"/>
      <c r="N1145" s="16"/>
      <c r="O1145" s="19"/>
    </row>
    <row r="1146" spans="5:15" ht="12.75">
      <c r="E1146" s="26"/>
      <c r="H1146" s="1"/>
      <c r="I1146" s="26"/>
      <c r="J1146" s="26"/>
      <c r="K1146" s="29"/>
      <c r="L1146" s="26"/>
      <c r="M1146" s="26"/>
      <c r="N1146" s="16"/>
      <c r="O1146" s="19"/>
    </row>
    <row r="1147" spans="5:15" ht="12.75">
      <c r="E1147" s="26"/>
      <c r="H1147" s="1"/>
      <c r="I1147" s="26"/>
      <c r="J1147" s="26"/>
      <c r="K1147" s="29"/>
      <c r="L1147" s="26"/>
      <c r="M1147" s="26"/>
      <c r="N1147" s="16"/>
      <c r="O1147" s="19"/>
    </row>
    <row r="1148" spans="5:15" ht="12.75">
      <c r="E1148" s="26"/>
      <c r="H1148" s="1"/>
      <c r="I1148" s="26"/>
      <c r="J1148" s="26"/>
      <c r="K1148" s="29"/>
      <c r="L1148" s="26"/>
      <c r="M1148" s="26"/>
      <c r="N1148" s="16"/>
      <c r="O1148" s="19"/>
    </row>
    <row r="1149" spans="5:15" ht="12.75">
      <c r="E1149" s="32"/>
      <c r="H1149" s="1"/>
      <c r="I1149" s="32"/>
      <c r="J1149" s="32"/>
      <c r="K1149" s="33"/>
      <c r="L1149" s="32"/>
      <c r="M1149" s="32"/>
      <c r="N1149" s="16"/>
      <c r="O1149" s="19"/>
    </row>
    <row r="1150" spans="5:15" ht="12.75">
      <c r="E1150" s="32"/>
      <c r="H1150" s="1"/>
      <c r="I1150" s="32"/>
      <c r="J1150" s="32"/>
      <c r="K1150" s="33"/>
      <c r="L1150" s="32"/>
      <c r="M1150" s="32"/>
      <c r="N1150" s="16"/>
      <c r="O1150" s="19"/>
    </row>
    <row r="1151" spans="5:15" ht="12.75">
      <c r="E1151" s="32"/>
      <c r="H1151" s="1"/>
      <c r="I1151" s="32"/>
      <c r="J1151" s="32"/>
      <c r="K1151" s="33"/>
      <c r="L1151" s="32"/>
      <c r="M1151" s="32"/>
      <c r="N1151" s="16"/>
      <c r="O1151" s="19"/>
    </row>
    <row r="1152" spans="5:15" ht="12.75">
      <c r="E1152" s="32"/>
      <c r="H1152" s="1"/>
      <c r="I1152" s="32"/>
      <c r="J1152" s="32"/>
      <c r="K1152" s="33"/>
      <c r="L1152" s="32"/>
      <c r="M1152" s="32"/>
      <c r="N1152" s="16"/>
      <c r="O1152" s="19"/>
    </row>
    <row r="1153" spans="5:15" ht="12.75">
      <c r="E1153" s="32"/>
      <c r="H1153" s="1"/>
      <c r="I1153" s="32"/>
      <c r="J1153" s="32"/>
      <c r="K1153" s="33"/>
      <c r="L1153" s="32"/>
      <c r="M1153" s="32"/>
      <c r="N1153" s="16"/>
      <c r="O1153" s="19"/>
    </row>
    <row r="1154" spans="5:15" ht="12.75">
      <c r="E1154" s="32"/>
      <c r="H1154" s="1"/>
      <c r="I1154" s="32"/>
      <c r="J1154" s="32"/>
      <c r="K1154" s="33"/>
      <c r="L1154" s="32"/>
      <c r="M1154" s="32"/>
      <c r="N1154" s="16"/>
      <c r="O1154" s="19"/>
    </row>
    <row r="1155" spans="5:15" ht="12.75">
      <c r="E1155" s="32"/>
      <c r="H1155" s="1"/>
      <c r="I1155" s="32"/>
      <c r="J1155" s="32"/>
      <c r="K1155" s="33"/>
      <c r="L1155" s="32"/>
      <c r="M1155" s="32"/>
      <c r="N1155" s="16"/>
      <c r="O1155" s="19"/>
    </row>
    <row r="1156" spans="5:15" ht="12.75">
      <c r="E1156" s="32"/>
      <c r="H1156" s="1"/>
      <c r="I1156" s="32"/>
      <c r="J1156" s="32"/>
      <c r="K1156" s="33"/>
      <c r="L1156" s="32"/>
      <c r="M1156" s="32"/>
      <c r="N1156" s="16"/>
      <c r="O1156" s="19"/>
    </row>
    <row r="1157" spans="5:15" ht="12.75">
      <c r="E1157" s="32"/>
      <c r="H1157" s="1"/>
      <c r="I1157" s="32"/>
      <c r="J1157" s="32"/>
      <c r="K1157" s="33"/>
      <c r="L1157" s="32"/>
      <c r="M1157" s="32"/>
      <c r="N1157" s="16"/>
      <c r="O1157" s="19"/>
    </row>
    <row r="1158" spans="5:15" ht="12.75">
      <c r="E1158" s="32"/>
      <c r="H1158" s="1"/>
      <c r="I1158" s="32"/>
      <c r="J1158" s="32"/>
      <c r="K1158" s="33"/>
      <c r="L1158" s="32"/>
      <c r="M1158" s="32"/>
      <c r="N1158" s="16"/>
      <c r="O1158" s="19"/>
    </row>
    <row r="1159" spans="5:15" ht="12.75">
      <c r="E1159" s="32"/>
      <c r="H1159" s="1"/>
      <c r="I1159" s="32"/>
      <c r="J1159" s="32"/>
      <c r="K1159" s="33"/>
      <c r="L1159" s="32"/>
      <c r="M1159" s="32"/>
      <c r="N1159" s="16"/>
      <c r="O1159" s="19"/>
    </row>
    <row r="1160" spans="5:15" ht="12.75">
      <c r="E1160" s="32"/>
      <c r="H1160" s="1"/>
      <c r="I1160" s="32"/>
      <c r="J1160" s="32"/>
      <c r="K1160" s="33"/>
      <c r="L1160" s="32"/>
      <c r="M1160" s="32"/>
      <c r="N1160" s="16"/>
      <c r="O1160" s="19"/>
    </row>
    <row r="1161" spans="5:15" ht="12.75">
      <c r="E1161" s="32"/>
      <c r="H1161" s="1"/>
      <c r="I1161" s="32"/>
      <c r="J1161" s="32"/>
      <c r="K1161" s="33"/>
      <c r="L1161" s="32"/>
      <c r="M1161" s="32"/>
      <c r="N1161" s="16"/>
      <c r="O1161" s="19"/>
    </row>
    <row r="1162" spans="5:15" ht="12.75">
      <c r="E1162" s="32"/>
      <c r="H1162" s="1"/>
      <c r="I1162" s="32"/>
      <c r="J1162" s="32"/>
      <c r="K1162" s="33"/>
      <c r="L1162" s="32"/>
      <c r="M1162" s="32"/>
      <c r="N1162" s="16"/>
      <c r="O1162" s="19"/>
    </row>
    <row r="1163" spans="5:15" ht="12.75">
      <c r="E1163" s="32"/>
      <c r="H1163" s="1"/>
      <c r="I1163" s="32"/>
      <c r="J1163" s="32"/>
      <c r="K1163" s="33"/>
      <c r="L1163" s="32"/>
      <c r="M1163" s="32"/>
      <c r="N1163" s="16"/>
      <c r="O1163" s="19"/>
    </row>
    <row r="1164" spans="5:15" ht="12.75">
      <c r="E1164" s="32"/>
      <c r="H1164" s="1"/>
      <c r="I1164" s="32"/>
      <c r="J1164" s="32"/>
      <c r="K1164" s="33"/>
      <c r="L1164" s="32"/>
      <c r="M1164" s="32"/>
      <c r="N1164" s="16"/>
      <c r="O1164" s="19"/>
    </row>
    <row r="1165" spans="5:15" ht="12.75">
      <c r="E1165" s="32"/>
      <c r="H1165" s="1"/>
      <c r="I1165" s="32"/>
      <c r="J1165" s="32"/>
      <c r="K1165" s="33"/>
      <c r="L1165" s="32"/>
      <c r="M1165" s="32"/>
      <c r="N1165" s="16"/>
      <c r="O1165" s="19"/>
    </row>
    <row r="1166" spans="5:15" ht="12.75">
      <c r="E1166" s="32"/>
      <c r="H1166" s="1"/>
      <c r="I1166" s="32"/>
      <c r="J1166" s="32"/>
      <c r="K1166" s="33"/>
      <c r="L1166" s="32"/>
      <c r="M1166" s="32"/>
      <c r="N1166" s="16"/>
      <c r="O1166" s="19"/>
    </row>
    <row r="1167" spans="5:15" ht="12.75">
      <c r="E1167" s="32"/>
      <c r="H1167" s="1"/>
      <c r="I1167" s="32"/>
      <c r="J1167" s="32"/>
      <c r="K1167" s="33"/>
      <c r="L1167" s="32"/>
      <c r="M1167" s="32"/>
      <c r="N1167" s="16"/>
      <c r="O1167" s="19"/>
    </row>
    <row r="1168" spans="5:15" ht="12.75">
      <c r="E1168" s="32"/>
      <c r="H1168" s="1"/>
      <c r="I1168" s="32"/>
      <c r="J1168" s="32"/>
      <c r="K1168" s="33"/>
      <c r="L1168" s="32"/>
      <c r="M1168" s="32"/>
      <c r="N1168" s="16"/>
      <c r="O1168" s="19"/>
    </row>
    <row r="1169" spans="5:15" ht="12.75">
      <c r="E1169" s="32"/>
      <c r="H1169" s="1"/>
      <c r="I1169" s="32"/>
      <c r="J1169" s="32"/>
      <c r="K1169" s="33"/>
      <c r="L1169" s="32"/>
      <c r="M1169" s="32"/>
      <c r="N1169" s="16"/>
      <c r="O1169" s="19"/>
    </row>
    <row r="1170" spans="5:15" ht="12.75">
      <c r="E1170" s="32"/>
      <c r="H1170" s="1"/>
      <c r="I1170" s="32"/>
      <c r="J1170" s="32"/>
      <c r="K1170" s="33"/>
      <c r="L1170" s="32"/>
      <c r="M1170" s="32"/>
      <c r="N1170" s="16"/>
      <c r="O1170" s="19"/>
    </row>
    <row r="1171" spans="5:15" ht="12.75">
      <c r="E1171" s="32"/>
      <c r="H1171" s="1"/>
      <c r="I1171" s="32"/>
      <c r="J1171" s="32"/>
      <c r="K1171" s="33"/>
      <c r="L1171" s="32"/>
      <c r="M1171" s="32"/>
      <c r="N1171" s="16"/>
      <c r="O1171" s="19"/>
    </row>
    <row r="1172" spans="5:15" ht="12.75">
      <c r="E1172" s="32"/>
      <c r="H1172" s="1"/>
      <c r="I1172" s="32"/>
      <c r="J1172" s="32"/>
      <c r="K1172" s="33"/>
      <c r="L1172" s="32"/>
      <c r="M1172" s="32"/>
      <c r="N1172" s="16"/>
      <c r="O1172" s="19"/>
    </row>
    <row r="1173" spans="5:15" ht="12.75">
      <c r="E1173" s="32"/>
      <c r="H1173" s="1"/>
      <c r="I1173" s="32"/>
      <c r="J1173" s="32"/>
      <c r="K1173" s="33"/>
      <c r="L1173" s="32"/>
      <c r="M1173" s="32"/>
      <c r="N1173" s="16"/>
      <c r="O1173" s="19"/>
    </row>
    <row r="1174" spans="5:15" ht="12.75">
      <c r="E1174" s="32"/>
      <c r="H1174" s="1"/>
      <c r="I1174" s="32"/>
      <c r="J1174" s="32"/>
      <c r="K1174" s="33"/>
      <c r="L1174" s="32"/>
      <c r="M1174" s="32"/>
      <c r="N1174" s="16"/>
      <c r="O1174" s="19"/>
    </row>
    <row r="1175" spans="5:15" ht="12.75">
      <c r="E1175" s="32"/>
      <c r="H1175" s="1"/>
      <c r="I1175" s="32"/>
      <c r="J1175" s="32"/>
      <c r="K1175" s="33"/>
      <c r="L1175" s="32"/>
      <c r="M1175" s="32"/>
      <c r="N1175" s="16"/>
      <c r="O1175" s="19"/>
    </row>
    <row r="1176" spans="5:15" ht="12.75">
      <c r="E1176" s="32"/>
      <c r="H1176" s="1"/>
      <c r="I1176" s="32"/>
      <c r="J1176" s="32"/>
      <c r="K1176" s="33"/>
      <c r="L1176" s="32"/>
      <c r="M1176" s="32"/>
      <c r="N1176" s="16"/>
      <c r="O1176" s="19"/>
    </row>
    <row r="1177" spans="5:15" ht="12.75">
      <c r="E1177" s="32"/>
      <c r="H1177" s="1"/>
      <c r="I1177" s="32"/>
      <c r="J1177" s="32"/>
      <c r="K1177" s="33"/>
      <c r="L1177" s="32"/>
      <c r="M1177" s="32"/>
      <c r="N1177" s="16"/>
      <c r="O1177" s="19"/>
    </row>
    <row r="1178" spans="5:15" ht="12.75">
      <c r="E1178" s="32"/>
      <c r="H1178" s="1"/>
      <c r="I1178" s="32"/>
      <c r="J1178" s="32"/>
      <c r="K1178" s="33"/>
      <c r="L1178" s="32"/>
      <c r="M1178" s="32"/>
      <c r="N1178" s="16"/>
      <c r="O1178" s="19"/>
    </row>
    <row r="1179" spans="5:15" ht="12.75">
      <c r="E1179" s="32"/>
      <c r="H1179" s="1"/>
      <c r="I1179" s="32"/>
      <c r="J1179" s="32"/>
      <c r="K1179" s="33"/>
      <c r="L1179" s="32"/>
      <c r="M1179" s="32"/>
      <c r="N1179" s="16"/>
      <c r="O1179" s="19"/>
    </row>
    <row r="1180" spans="5:15" ht="12.75">
      <c r="E1180" s="32"/>
      <c r="H1180" s="1"/>
      <c r="I1180" s="32"/>
      <c r="J1180" s="32"/>
      <c r="K1180" s="33"/>
      <c r="L1180" s="32"/>
      <c r="M1180" s="32"/>
      <c r="N1180" s="16"/>
      <c r="O1180" s="19"/>
    </row>
    <row r="1181" spans="5:15" ht="12.75">
      <c r="E1181" s="32"/>
      <c r="H1181" s="1"/>
      <c r="I1181" s="32"/>
      <c r="J1181" s="32"/>
      <c r="K1181" s="33"/>
      <c r="L1181" s="32"/>
      <c r="M1181" s="32"/>
      <c r="N1181" s="16"/>
      <c r="O1181" s="19"/>
    </row>
    <row r="1182" spans="5:15" ht="12.75">
      <c r="E1182" s="32"/>
      <c r="H1182" s="1"/>
      <c r="I1182" s="32"/>
      <c r="J1182" s="32"/>
      <c r="K1182" s="33"/>
      <c r="L1182" s="32"/>
      <c r="M1182" s="32"/>
      <c r="N1182" s="16"/>
      <c r="O1182" s="19"/>
    </row>
    <row r="1183" spans="5:15" ht="12.75">
      <c r="E1183" s="32"/>
      <c r="H1183" s="1"/>
      <c r="I1183" s="32"/>
      <c r="J1183" s="32"/>
      <c r="K1183" s="33"/>
      <c r="L1183" s="32"/>
      <c r="M1183" s="32"/>
      <c r="N1183" s="16"/>
      <c r="O1183" s="19"/>
    </row>
    <row r="1184" spans="5:15" ht="12.75">
      <c r="E1184" s="32"/>
      <c r="F1184" s="32"/>
      <c r="G1184" s="32"/>
      <c r="H1184" s="33"/>
      <c r="I1184" s="32"/>
      <c r="J1184" s="32"/>
      <c r="K1184" s="33"/>
      <c r="L1184" s="32"/>
      <c r="M1184" s="32"/>
      <c r="N1184" s="16"/>
      <c r="O1184" s="19"/>
    </row>
    <row r="1185" spans="5:15" ht="12.75">
      <c r="E1185" s="32"/>
      <c r="F1185" s="32"/>
      <c r="G1185" s="32"/>
      <c r="H1185" s="33"/>
      <c r="I1185" s="32"/>
      <c r="J1185" s="32"/>
      <c r="K1185" s="33"/>
      <c r="L1185" s="32"/>
      <c r="M1185" s="32"/>
      <c r="N1185" s="16"/>
      <c r="O1185" s="19"/>
    </row>
    <row r="1186" spans="5:15" ht="12.75">
      <c r="E1186" s="32"/>
      <c r="F1186" s="32"/>
      <c r="G1186" s="32"/>
      <c r="H1186" s="33"/>
      <c r="I1186" s="32"/>
      <c r="J1186" s="32"/>
      <c r="K1186" s="33"/>
      <c r="L1186" s="32"/>
      <c r="M1186" s="32"/>
      <c r="N1186" s="16"/>
      <c r="O1186" s="19"/>
    </row>
    <row r="1187" spans="5:15" ht="12.75">
      <c r="E1187" s="32"/>
      <c r="F1187" s="32"/>
      <c r="G1187" s="32"/>
      <c r="H1187" s="33"/>
      <c r="I1187" s="32"/>
      <c r="J1187" s="32"/>
      <c r="K1187" s="33"/>
      <c r="L1187" s="32"/>
      <c r="M1187" s="32"/>
      <c r="N1187" s="16"/>
      <c r="O1187" s="19"/>
    </row>
    <row r="1188" spans="5:15" ht="12.75">
      <c r="E1188" s="32"/>
      <c r="F1188" s="32"/>
      <c r="G1188" s="32"/>
      <c r="H1188" s="33"/>
      <c r="I1188" s="32"/>
      <c r="J1188" s="32"/>
      <c r="K1188" s="33"/>
      <c r="L1188" s="32"/>
      <c r="M1188" s="32"/>
      <c r="N1188" s="16"/>
      <c r="O1188" s="19"/>
    </row>
    <row r="1189" spans="5:15" ht="12.75">
      <c r="E1189" s="32"/>
      <c r="F1189" s="32"/>
      <c r="G1189" s="32"/>
      <c r="H1189" s="33"/>
      <c r="I1189" s="32"/>
      <c r="J1189" s="32"/>
      <c r="K1189" s="33"/>
      <c r="L1189" s="32"/>
      <c r="M1189" s="32"/>
      <c r="N1189" s="16"/>
      <c r="O1189" s="19"/>
    </row>
    <row r="1190" spans="5:15" ht="12.75">
      <c r="E1190" s="32"/>
      <c r="F1190" s="32"/>
      <c r="G1190" s="32"/>
      <c r="H1190" s="33"/>
      <c r="I1190" s="32"/>
      <c r="J1190" s="32"/>
      <c r="K1190" s="33"/>
      <c r="L1190" s="32"/>
      <c r="M1190" s="32"/>
      <c r="N1190" s="16"/>
      <c r="O1190" s="19"/>
    </row>
    <row r="1191" spans="5:15" ht="12.75">
      <c r="E1191" s="32"/>
      <c r="F1191" s="32"/>
      <c r="G1191" s="32"/>
      <c r="H1191" s="33"/>
      <c r="I1191" s="32"/>
      <c r="J1191" s="32"/>
      <c r="K1191" s="33"/>
      <c r="L1191" s="32"/>
      <c r="M1191" s="32"/>
      <c r="N1191" s="16"/>
      <c r="O1191" s="19"/>
    </row>
    <row r="1192" spans="5:15" ht="12.75">
      <c r="E1192" s="32"/>
      <c r="F1192" s="32"/>
      <c r="G1192" s="32"/>
      <c r="H1192" s="33"/>
      <c r="I1192" s="32"/>
      <c r="J1192" s="32"/>
      <c r="K1192" s="33"/>
      <c r="L1192" s="32"/>
      <c r="M1192" s="32"/>
      <c r="N1192" s="16"/>
      <c r="O1192" s="19"/>
    </row>
    <row r="1193" spans="5:15" ht="12.75">
      <c r="E1193" s="32"/>
      <c r="F1193" s="32"/>
      <c r="G1193" s="32"/>
      <c r="H1193" s="33"/>
      <c r="I1193" s="32"/>
      <c r="J1193" s="32"/>
      <c r="K1193" s="33"/>
      <c r="L1193" s="32"/>
      <c r="M1193" s="32"/>
      <c r="N1193" s="16"/>
      <c r="O1193" s="19"/>
    </row>
    <row r="1194" spans="5:15" ht="12.75">
      <c r="E1194" s="32"/>
      <c r="F1194" s="32"/>
      <c r="G1194" s="32"/>
      <c r="H1194" s="33"/>
      <c r="I1194" s="32"/>
      <c r="J1194" s="32"/>
      <c r="K1194" s="33"/>
      <c r="L1194" s="32"/>
      <c r="M1194" s="32"/>
      <c r="N1194" s="16"/>
      <c r="O1194" s="19"/>
    </row>
    <row r="1195" spans="5:15" ht="12.75">
      <c r="E1195" s="32"/>
      <c r="F1195" s="32"/>
      <c r="G1195" s="32"/>
      <c r="H1195" s="33"/>
      <c r="I1195" s="32"/>
      <c r="J1195" s="32"/>
      <c r="K1195" s="33"/>
      <c r="L1195" s="32"/>
      <c r="M1195" s="32"/>
      <c r="N1195" s="16"/>
      <c r="O1195" s="19"/>
    </row>
    <row r="1196" spans="5:15" ht="12.75">
      <c r="E1196" s="32"/>
      <c r="F1196" s="32"/>
      <c r="G1196" s="32"/>
      <c r="H1196" s="33"/>
      <c r="I1196" s="32"/>
      <c r="J1196" s="32"/>
      <c r="K1196" s="33"/>
      <c r="L1196" s="32"/>
      <c r="M1196" s="32"/>
      <c r="N1196" s="16"/>
      <c r="O1196" s="19"/>
    </row>
    <row r="1197" spans="5:15" ht="12.75">
      <c r="E1197" s="32"/>
      <c r="F1197" s="32"/>
      <c r="G1197" s="32"/>
      <c r="H1197" s="33"/>
      <c r="I1197" s="32"/>
      <c r="J1197" s="32"/>
      <c r="K1197" s="33"/>
      <c r="L1197" s="32"/>
      <c r="M1197" s="32"/>
      <c r="N1197" s="16"/>
      <c r="O1197" s="19"/>
    </row>
    <row r="1198" spans="5:15" ht="12.75">
      <c r="E1198" s="32"/>
      <c r="F1198" s="32"/>
      <c r="G1198" s="32"/>
      <c r="H1198" s="33"/>
      <c r="I1198" s="32"/>
      <c r="J1198" s="32"/>
      <c r="K1198" s="33"/>
      <c r="L1198" s="32"/>
      <c r="M1198" s="32"/>
      <c r="N1198" s="16"/>
      <c r="O1198" s="19"/>
    </row>
    <row r="1199" spans="5:15" ht="12.75">
      <c r="E1199" s="32"/>
      <c r="F1199" s="32"/>
      <c r="G1199" s="32"/>
      <c r="H1199" s="33"/>
      <c r="I1199" s="32"/>
      <c r="J1199" s="32"/>
      <c r="K1199" s="33"/>
      <c r="L1199" s="32"/>
      <c r="M1199" s="32"/>
      <c r="N1199" s="16"/>
      <c r="O1199" s="19"/>
    </row>
    <row r="1200" spans="5:15" ht="12.75">
      <c r="E1200" s="32"/>
      <c r="F1200" s="32"/>
      <c r="G1200" s="32"/>
      <c r="H1200" s="33"/>
      <c r="I1200" s="32"/>
      <c r="J1200" s="32"/>
      <c r="K1200" s="33"/>
      <c r="L1200" s="32"/>
      <c r="M1200" s="32"/>
      <c r="N1200" s="16"/>
      <c r="O1200" s="19"/>
    </row>
    <row r="1201" spans="5:15" ht="12.75">
      <c r="E1201" s="32"/>
      <c r="F1201" s="32"/>
      <c r="G1201" s="32"/>
      <c r="H1201" s="33"/>
      <c r="I1201" s="32"/>
      <c r="J1201" s="32"/>
      <c r="K1201" s="33"/>
      <c r="L1201" s="32"/>
      <c r="M1201" s="32"/>
      <c r="N1201" s="16"/>
      <c r="O1201" s="19"/>
    </row>
    <row r="1202" spans="5:15" ht="12.75">
      <c r="E1202" s="32"/>
      <c r="F1202" s="32"/>
      <c r="G1202" s="32"/>
      <c r="H1202" s="33"/>
      <c r="I1202" s="32"/>
      <c r="J1202" s="32"/>
      <c r="K1202" s="33"/>
      <c r="L1202" s="32"/>
      <c r="M1202" s="32"/>
      <c r="N1202" s="16"/>
      <c r="O1202" s="19"/>
    </row>
    <row r="1203" spans="5:15" ht="12.75">
      <c r="E1203" s="32"/>
      <c r="F1203" s="32"/>
      <c r="G1203" s="32"/>
      <c r="H1203" s="33"/>
      <c r="I1203" s="32"/>
      <c r="J1203" s="32"/>
      <c r="K1203" s="33"/>
      <c r="L1203" s="32"/>
      <c r="M1203" s="32"/>
      <c r="N1203" s="16"/>
      <c r="O1203" s="19"/>
    </row>
    <row r="1204" spans="5:15" ht="12.75">
      <c r="E1204" s="32"/>
      <c r="F1204" s="32"/>
      <c r="G1204" s="32"/>
      <c r="H1204" s="33"/>
      <c r="I1204" s="32"/>
      <c r="J1204" s="32"/>
      <c r="K1204" s="33"/>
      <c r="L1204" s="32"/>
      <c r="M1204" s="32"/>
      <c r="N1204" s="16"/>
      <c r="O1204" s="19"/>
    </row>
    <row r="1205" spans="5:15" ht="12.75">
      <c r="E1205" s="32"/>
      <c r="F1205" s="32"/>
      <c r="G1205" s="32"/>
      <c r="H1205" s="33"/>
      <c r="I1205" s="32"/>
      <c r="J1205" s="32"/>
      <c r="K1205" s="33"/>
      <c r="L1205" s="32"/>
      <c r="M1205" s="32"/>
      <c r="N1205" s="16"/>
      <c r="O1205" s="19"/>
    </row>
    <row r="1206" spans="5:15" ht="12.75">
      <c r="E1206" s="32"/>
      <c r="F1206" s="32"/>
      <c r="G1206" s="32"/>
      <c r="H1206" s="33"/>
      <c r="I1206" s="32"/>
      <c r="J1206" s="32"/>
      <c r="K1206" s="33"/>
      <c r="L1206" s="32"/>
      <c r="M1206" s="32"/>
      <c r="N1206" s="16"/>
      <c r="O1206" s="19"/>
    </row>
    <row r="1207" spans="5:15" ht="12.75">
      <c r="E1207" s="32"/>
      <c r="F1207" s="32"/>
      <c r="G1207" s="32"/>
      <c r="H1207" s="33"/>
      <c r="I1207" s="32"/>
      <c r="J1207" s="32"/>
      <c r="K1207" s="33"/>
      <c r="L1207" s="32"/>
      <c r="M1207" s="32"/>
      <c r="N1207" s="16"/>
      <c r="O1207" s="19"/>
    </row>
    <row r="1208" spans="5:15" ht="12.75">
      <c r="E1208" s="32"/>
      <c r="F1208" s="32"/>
      <c r="G1208" s="32"/>
      <c r="H1208" s="33"/>
      <c r="I1208" s="32"/>
      <c r="J1208" s="32"/>
      <c r="K1208" s="33"/>
      <c r="L1208" s="32"/>
      <c r="M1208" s="32"/>
      <c r="N1208" s="16"/>
      <c r="O1208" s="19"/>
    </row>
    <row r="1209" spans="5:15" ht="12.75">
      <c r="E1209" s="32"/>
      <c r="F1209" s="32"/>
      <c r="G1209" s="32"/>
      <c r="H1209" s="33"/>
      <c r="I1209" s="32"/>
      <c r="J1209" s="32"/>
      <c r="K1209" s="33"/>
      <c r="L1209" s="32"/>
      <c r="M1209" s="32"/>
      <c r="N1209" s="16"/>
      <c r="O1209" s="19"/>
    </row>
    <row r="1210" spans="5:15" ht="12.75">
      <c r="E1210" s="32"/>
      <c r="F1210" s="32"/>
      <c r="G1210" s="32"/>
      <c r="H1210" s="33"/>
      <c r="I1210" s="32"/>
      <c r="J1210" s="32"/>
      <c r="K1210" s="33"/>
      <c r="L1210" s="32"/>
      <c r="M1210" s="32"/>
      <c r="N1210" s="16"/>
      <c r="O1210" s="19"/>
    </row>
    <row r="1211" spans="5:15" ht="12.75">
      <c r="E1211" s="32"/>
      <c r="F1211" s="32"/>
      <c r="G1211" s="32"/>
      <c r="H1211" s="33"/>
      <c r="I1211" s="32"/>
      <c r="J1211" s="32"/>
      <c r="K1211" s="33"/>
      <c r="L1211" s="32"/>
      <c r="M1211" s="32"/>
      <c r="N1211" s="16"/>
      <c r="O1211" s="19"/>
    </row>
    <row r="1212" spans="5:15" ht="12.75">
      <c r="E1212" s="32"/>
      <c r="F1212" s="32"/>
      <c r="G1212" s="32"/>
      <c r="H1212" s="33"/>
      <c r="I1212" s="32"/>
      <c r="J1212" s="32"/>
      <c r="K1212" s="33"/>
      <c r="L1212" s="32"/>
      <c r="M1212" s="32"/>
      <c r="N1212" s="16"/>
      <c r="O1212" s="19"/>
    </row>
    <row r="1213" spans="5:15" ht="12.75">
      <c r="E1213" s="32"/>
      <c r="F1213" s="32"/>
      <c r="G1213" s="32"/>
      <c r="H1213" s="33"/>
      <c r="I1213" s="32"/>
      <c r="J1213" s="32"/>
      <c r="K1213" s="33"/>
      <c r="L1213" s="32"/>
      <c r="M1213" s="32"/>
      <c r="N1213" s="16"/>
      <c r="O1213" s="19"/>
    </row>
    <row r="1214" spans="5:15" ht="12.75">
      <c r="E1214" s="32"/>
      <c r="F1214" s="32"/>
      <c r="G1214" s="32"/>
      <c r="H1214" s="33"/>
      <c r="I1214" s="32"/>
      <c r="J1214" s="32"/>
      <c r="K1214" s="33"/>
      <c r="L1214" s="32"/>
      <c r="M1214" s="32"/>
      <c r="N1214" s="16"/>
      <c r="O1214" s="19"/>
    </row>
    <row r="1215" spans="5:15" ht="12.75">
      <c r="E1215" s="32"/>
      <c r="F1215" s="32"/>
      <c r="G1215" s="32"/>
      <c r="H1215" s="33"/>
      <c r="I1215" s="32"/>
      <c r="J1215" s="32"/>
      <c r="K1215" s="33"/>
      <c r="L1215" s="32"/>
      <c r="M1215" s="32"/>
      <c r="N1215" s="16"/>
      <c r="O1215" s="19"/>
    </row>
    <row r="1216" spans="5:15" ht="12.75">
      <c r="E1216" s="32"/>
      <c r="F1216" s="32"/>
      <c r="G1216" s="32"/>
      <c r="H1216" s="33"/>
      <c r="I1216" s="32"/>
      <c r="J1216" s="32"/>
      <c r="K1216" s="33"/>
      <c r="L1216" s="32"/>
      <c r="M1216" s="32"/>
      <c r="N1216" s="16"/>
      <c r="O1216" s="19"/>
    </row>
    <row r="1217" spans="5:15" ht="12.75">
      <c r="E1217" s="32"/>
      <c r="F1217" s="32"/>
      <c r="G1217" s="32"/>
      <c r="H1217" s="33"/>
      <c r="I1217" s="32"/>
      <c r="J1217" s="32"/>
      <c r="K1217" s="33"/>
      <c r="L1217" s="32"/>
      <c r="M1217" s="32"/>
      <c r="N1217" s="16"/>
      <c r="O1217" s="19"/>
    </row>
    <row r="1218" spans="5:15" ht="12.75">
      <c r="E1218" s="32"/>
      <c r="F1218" s="32"/>
      <c r="G1218" s="32"/>
      <c r="H1218" s="33"/>
      <c r="I1218" s="32"/>
      <c r="J1218" s="32"/>
      <c r="K1218" s="33"/>
      <c r="L1218" s="32"/>
      <c r="M1218" s="32"/>
      <c r="N1218" s="16"/>
      <c r="O1218" s="19"/>
    </row>
    <row r="1219" spans="5:15" ht="12.75">
      <c r="E1219" s="32"/>
      <c r="F1219" s="32"/>
      <c r="G1219" s="32"/>
      <c r="H1219" s="33"/>
      <c r="I1219" s="32"/>
      <c r="J1219" s="32"/>
      <c r="K1219" s="33"/>
      <c r="L1219" s="32"/>
      <c r="M1219" s="32"/>
      <c r="N1219" s="16"/>
      <c r="O1219" s="19"/>
    </row>
    <row r="1220" spans="5:15" ht="12.75">
      <c r="E1220" s="32"/>
      <c r="F1220" s="32"/>
      <c r="G1220" s="32"/>
      <c r="H1220" s="33"/>
      <c r="I1220" s="32"/>
      <c r="J1220" s="32"/>
      <c r="K1220" s="33"/>
      <c r="L1220" s="32"/>
      <c r="M1220" s="32"/>
      <c r="N1220" s="16"/>
      <c r="O1220" s="19"/>
    </row>
    <row r="1221" spans="5:15" ht="12.75">
      <c r="E1221" s="32"/>
      <c r="F1221" s="32"/>
      <c r="G1221" s="32"/>
      <c r="H1221" s="33"/>
      <c r="I1221" s="32"/>
      <c r="J1221" s="32"/>
      <c r="K1221" s="33"/>
      <c r="L1221" s="32"/>
      <c r="M1221" s="32"/>
      <c r="N1221" s="16"/>
      <c r="O1221" s="19"/>
    </row>
    <row r="1222" spans="5:15" ht="12.75">
      <c r="E1222" s="32"/>
      <c r="F1222" s="32"/>
      <c r="G1222" s="32"/>
      <c r="H1222" s="33"/>
      <c r="I1222" s="32"/>
      <c r="J1222" s="32"/>
      <c r="K1222" s="33"/>
      <c r="L1222" s="32"/>
      <c r="M1222" s="32"/>
      <c r="N1222" s="16"/>
      <c r="O1222" s="19"/>
    </row>
    <row r="1223" spans="5:15" ht="12.75">
      <c r="E1223" s="32"/>
      <c r="F1223" s="32"/>
      <c r="G1223" s="32"/>
      <c r="H1223" s="33"/>
      <c r="I1223" s="32"/>
      <c r="J1223" s="32"/>
      <c r="K1223" s="33"/>
      <c r="L1223" s="32"/>
      <c r="M1223" s="32"/>
      <c r="N1223" s="16"/>
      <c r="O1223" s="19"/>
    </row>
    <row r="1224" spans="5:15" ht="12.75">
      <c r="E1224" s="32"/>
      <c r="F1224" s="32"/>
      <c r="G1224" s="32"/>
      <c r="H1224" s="33"/>
      <c r="I1224" s="32"/>
      <c r="J1224" s="32"/>
      <c r="K1224" s="33"/>
      <c r="L1224" s="32"/>
      <c r="M1224" s="32"/>
      <c r="N1224" s="16"/>
      <c r="O1224" s="19"/>
    </row>
    <row r="1225" spans="5:15" ht="12.75">
      <c r="E1225" s="32"/>
      <c r="F1225" s="32"/>
      <c r="G1225" s="32"/>
      <c r="H1225" s="33"/>
      <c r="I1225" s="32"/>
      <c r="J1225" s="32"/>
      <c r="K1225" s="33"/>
      <c r="L1225" s="32"/>
      <c r="M1225" s="32"/>
      <c r="N1225" s="16"/>
      <c r="O1225" s="19"/>
    </row>
    <row r="1226" spans="5:15" ht="12.75">
      <c r="E1226" s="32"/>
      <c r="F1226" s="32"/>
      <c r="G1226" s="32"/>
      <c r="H1226" s="33"/>
      <c r="I1226" s="32"/>
      <c r="J1226" s="32"/>
      <c r="K1226" s="33"/>
      <c r="L1226" s="32"/>
      <c r="M1226" s="32"/>
      <c r="N1226" s="16"/>
      <c r="O1226" s="19"/>
    </row>
    <row r="1227" spans="5:15" ht="12.75">
      <c r="E1227" s="32"/>
      <c r="F1227" s="32"/>
      <c r="G1227" s="32"/>
      <c r="H1227" s="33"/>
      <c r="I1227" s="32"/>
      <c r="J1227" s="32"/>
      <c r="K1227" s="33"/>
      <c r="L1227" s="32"/>
      <c r="M1227" s="32"/>
      <c r="N1227" s="16"/>
      <c r="O1227" s="19"/>
    </row>
    <row r="1228" spans="5:15" ht="12.75">
      <c r="E1228" s="32"/>
      <c r="F1228" s="32"/>
      <c r="G1228" s="32"/>
      <c r="H1228" s="33"/>
      <c r="I1228" s="32"/>
      <c r="J1228" s="32"/>
      <c r="K1228" s="33"/>
      <c r="L1228" s="32"/>
      <c r="M1228" s="32"/>
      <c r="N1228" s="16"/>
      <c r="O1228" s="19"/>
    </row>
    <row r="1229" spans="5:15" ht="12.75">
      <c r="E1229" s="32"/>
      <c r="F1229" s="32"/>
      <c r="G1229" s="32"/>
      <c r="H1229" s="33"/>
      <c r="I1229" s="32"/>
      <c r="J1229" s="32"/>
      <c r="K1229" s="33"/>
      <c r="L1229" s="32"/>
      <c r="M1229" s="32"/>
      <c r="N1229" s="16"/>
      <c r="O1229" s="19"/>
    </row>
    <row r="1230" spans="5:15" ht="12.75">
      <c r="E1230" s="32"/>
      <c r="F1230" s="32"/>
      <c r="G1230" s="32"/>
      <c r="H1230" s="33"/>
      <c r="I1230" s="32"/>
      <c r="J1230" s="32"/>
      <c r="K1230" s="33"/>
      <c r="L1230" s="32"/>
      <c r="M1230" s="32"/>
      <c r="N1230" s="16"/>
      <c r="O1230" s="19"/>
    </row>
    <row r="1231" spans="5:15" ht="12.75">
      <c r="E1231" s="32"/>
      <c r="F1231" s="32"/>
      <c r="G1231" s="32"/>
      <c r="H1231" s="33"/>
      <c r="I1231" s="32"/>
      <c r="J1231" s="32"/>
      <c r="K1231" s="33"/>
      <c r="L1231" s="32"/>
      <c r="M1231" s="32"/>
      <c r="N1231" s="16"/>
      <c r="O1231" s="19"/>
    </row>
    <row r="1232" spans="5:15" ht="12.75">
      <c r="E1232" s="32"/>
      <c r="F1232" s="32"/>
      <c r="G1232" s="32"/>
      <c r="H1232" s="33"/>
      <c r="I1232" s="32"/>
      <c r="J1232" s="32"/>
      <c r="K1232" s="33"/>
      <c r="L1232" s="32"/>
      <c r="M1232" s="32"/>
      <c r="N1232" s="16"/>
      <c r="O1232" s="19"/>
    </row>
    <row r="1233" spans="5:15" ht="12.75">
      <c r="E1233" s="32"/>
      <c r="F1233" s="32"/>
      <c r="G1233" s="32"/>
      <c r="H1233" s="33"/>
      <c r="I1233" s="32"/>
      <c r="J1233" s="32"/>
      <c r="K1233" s="33"/>
      <c r="L1233" s="32"/>
      <c r="M1233" s="32"/>
      <c r="N1233" s="16"/>
      <c r="O1233" s="19"/>
    </row>
    <row r="1234" spans="5:15" ht="12.75">
      <c r="E1234" s="32"/>
      <c r="F1234" s="32"/>
      <c r="G1234" s="32"/>
      <c r="H1234" s="33"/>
      <c r="I1234" s="32"/>
      <c r="J1234" s="32"/>
      <c r="K1234" s="33"/>
      <c r="L1234" s="32"/>
      <c r="M1234" s="32"/>
      <c r="N1234" s="16"/>
      <c r="O1234" s="19"/>
    </row>
    <row r="1235" spans="5:15" ht="12.75">
      <c r="E1235" s="32"/>
      <c r="F1235" s="32"/>
      <c r="G1235" s="32"/>
      <c r="H1235" s="33"/>
      <c r="I1235" s="32"/>
      <c r="J1235" s="32"/>
      <c r="K1235" s="33"/>
      <c r="L1235" s="32"/>
      <c r="M1235" s="32"/>
      <c r="N1235" s="16"/>
      <c r="O1235" s="19"/>
    </row>
    <row r="1236" spans="5:15" ht="12.75">
      <c r="E1236" s="32"/>
      <c r="F1236" s="32"/>
      <c r="G1236" s="32"/>
      <c r="H1236" s="33"/>
      <c r="I1236" s="32"/>
      <c r="J1236" s="32"/>
      <c r="K1236" s="33"/>
      <c r="L1236" s="32"/>
      <c r="M1236" s="32"/>
      <c r="N1236" s="16"/>
      <c r="O1236" s="19"/>
    </row>
    <row r="1237" spans="5:15" ht="12.75">
      <c r="E1237" s="32"/>
      <c r="F1237" s="32"/>
      <c r="G1237" s="32"/>
      <c r="H1237" s="33"/>
      <c r="I1237" s="32"/>
      <c r="J1237" s="32"/>
      <c r="K1237" s="33"/>
      <c r="L1237" s="32"/>
      <c r="M1237" s="32"/>
      <c r="N1237" s="16"/>
      <c r="O1237" s="19"/>
    </row>
    <row r="1238" spans="5:15" ht="12.75">
      <c r="E1238" s="32"/>
      <c r="F1238" s="32"/>
      <c r="G1238" s="32"/>
      <c r="H1238" s="33"/>
      <c r="I1238" s="32"/>
      <c r="J1238" s="32"/>
      <c r="K1238" s="33"/>
      <c r="L1238" s="32"/>
      <c r="M1238" s="32"/>
      <c r="N1238" s="16"/>
      <c r="O1238" s="19"/>
    </row>
    <row r="1239" spans="5:15" ht="12.75">
      <c r="E1239" s="32"/>
      <c r="F1239" s="32"/>
      <c r="G1239" s="32"/>
      <c r="H1239" s="33"/>
      <c r="I1239" s="32"/>
      <c r="J1239" s="32"/>
      <c r="K1239" s="33"/>
      <c r="L1239" s="32"/>
      <c r="M1239" s="32"/>
      <c r="N1239" s="16"/>
      <c r="O1239" s="19"/>
    </row>
    <row r="1240" spans="5:15" ht="12.75">
      <c r="E1240" s="32"/>
      <c r="F1240" s="32"/>
      <c r="G1240" s="32"/>
      <c r="H1240" s="33"/>
      <c r="I1240" s="32"/>
      <c r="J1240" s="32"/>
      <c r="K1240" s="33"/>
      <c r="L1240" s="32"/>
      <c r="M1240" s="32"/>
      <c r="N1240" s="16"/>
      <c r="O1240" s="19"/>
    </row>
    <row r="1241" spans="5:15" ht="12.75">
      <c r="E1241" s="32"/>
      <c r="F1241" s="32"/>
      <c r="G1241" s="32"/>
      <c r="H1241" s="33"/>
      <c r="I1241" s="32"/>
      <c r="J1241" s="32"/>
      <c r="K1241" s="33"/>
      <c r="L1241" s="32"/>
      <c r="M1241" s="32"/>
      <c r="N1241" s="16"/>
      <c r="O1241" s="19"/>
    </row>
    <row r="1242" spans="5:15" ht="12.75">
      <c r="E1242" s="32"/>
      <c r="F1242" s="32"/>
      <c r="G1242" s="32"/>
      <c r="H1242" s="33"/>
      <c r="I1242" s="32"/>
      <c r="J1242" s="32"/>
      <c r="K1242" s="33"/>
      <c r="L1242" s="32"/>
      <c r="M1242" s="32"/>
      <c r="N1242" s="16"/>
      <c r="O1242" s="19"/>
    </row>
    <row r="1243" spans="5:15" ht="12.75">
      <c r="E1243" s="32"/>
      <c r="F1243" s="32"/>
      <c r="G1243" s="32"/>
      <c r="H1243" s="33"/>
      <c r="I1243" s="32"/>
      <c r="J1243" s="32"/>
      <c r="K1243" s="33"/>
      <c r="L1243" s="32"/>
      <c r="M1243" s="32"/>
      <c r="N1243" s="16"/>
      <c r="O1243" s="19"/>
    </row>
    <row r="1244" spans="5:15" ht="12.75">
      <c r="E1244" s="32"/>
      <c r="F1244" s="32"/>
      <c r="G1244" s="32"/>
      <c r="H1244" s="33"/>
      <c r="I1244" s="32"/>
      <c r="J1244" s="32"/>
      <c r="K1244" s="33"/>
      <c r="L1244" s="32"/>
      <c r="M1244" s="32"/>
      <c r="N1244" s="16"/>
      <c r="O1244" s="19"/>
    </row>
    <row r="1245" spans="5:15" ht="12.75">
      <c r="E1245" s="32"/>
      <c r="F1245" s="32"/>
      <c r="G1245" s="32"/>
      <c r="H1245" s="33"/>
      <c r="I1245" s="32"/>
      <c r="J1245" s="32"/>
      <c r="K1245" s="33"/>
      <c r="L1245" s="32"/>
      <c r="M1245" s="32"/>
      <c r="N1245" s="16"/>
      <c r="O1245" s="19"/>
    </row>
    <row r="1246" spans="5:15" ht="12.75">
      <c r="E1246" s="32"/>
      <c r="F1246" s="32"/>
      <c r="G1246" s="32"/>
      <c r="H1246" s="33"/>
      <c r="I1246" s="32"/>
      <c r="J1246" s="32"/>
      <c r="K1246" s="33"/>
      <c r="L1246" s="32"/>
      <c r="M1246" s="32"/>
      <c r="N1246" s="16"/>
      <c r="O1246" s="19"/>
    </row>
    <row r="1247" spans="5:15" ht="12.75">
      <c r="E1247" s="32"/>
      <c r="F1247" s="32"/>
      <c r="G1247" s="32"/>
      <c r="H1247" s="33"/>
      <c r="I1247" s="32"/>
      <c r="J1247" s="32"/>
      <c r="K1247" s="33"/>
      <c r="L1247" s="32"/>
      <c r="M1247" s="32"/>
      <c r="N1247" s="16"/>
      <c r="O1247" s="19"/>
    </row>
    <row r="1248" spans="5:15" ht="12.75">
      <c r="E1248" s="32"/>
      <c r="F1248" s="32"/>
      <c r="G1248" s="32"/>
      <c r="H1248" s="33"/>
      <c r="I1248" s="32"/>
      <c r="J1248" s="32"/>
      <c r="K1248" s="33"/>
      <c r="L1248" s="32"/>
      <c r="M1248" s="32"/>
      <c r="N1248" s="16"/>
      <c r="O1248" s="19"/>
    </row>
    <row r="1249" spans="5:15" ht="12.75">
      <c r="E1249" s="32"/>
      <c r="F1249" s="32"/>
      <c r="G1249" s="32"/>
      <c r="H1249" s="33"/>
      <c r="I1249" s="32"/>
      <c r="J1249" s="32"/>
      <c r="K1249" s="33"/>
      <c r="L1249" s="32"/>
      <c r="M1249" s="32"/>
      <c r="N1249" s="16"/>
      <c r="O1249" s="19"/>
    </row>
    <row r="1250" spans="5:15" ht="12.75">
      <c r="E1250" s="32"/>
      <c r="F1250" s="32"/>
      <c r="G1250" s="32"/>
      <c r="H1250" s="33"/>
      <c r="I1250" s="32"/>
      <c r="J1250" s="32"/>
      <c r="K1250" s="33"/>
      <c r="L1250" s="32"/>
      <c r="M1250" s="32"/>
      <c r="N1250" s="16"/>
      <c r="O1250" s="19"/>
    </row>
    <row r="1251" spans="5:15" ht="12.75">
      <c r="E1251" s="32"/>
      <c r="F1251" s="32"/>
      <c r="G1251" s="32"/>
      <c r="H1251" s="33"/>
      <c r="I1251" s="32"/>
      <c r="J1251" s="32"/>
      <c r="K1251" s="33"/>
      <c r="L1251" s="32"/>
      <c r="M1251" s="32"/>
      <c r="N1251" s="16"/>
      <c r="O1251" s="19"/>
    </row>
    <row r="1252" spans="5:15" ht="12.75">
      <c r="E1252" s="32"/>
      <c r="F1252" s="32"/>
      <c r="G1252" s="32"/>
      <c r="H1252" s="33"/>
      <c r="I1252" s="32"/>
      <c r="J1252" s="32"/>
      <c r="K1252" s="33"/>
      <c r="L1252" s="32"/>
      <c r="M1252" s="32"/>
      <c r="N1252" s="16"/>
      <c r="O1252" s="19"/>
    </row>
    <row r="1253" spans="5:15" ht="12.75">
      <c r="E1253" s="32"/>
      <c r="F1253" s="32"/>
      <c r="G1253" s="32"/>
      <c r="H1253" s="33"/>
      <c r="I1253" s="32"/>
      <c r="J1253" s="32"/>
      <c r="K1253" s="33"/>
      <c r="L1253" s="32"/>
      <c r="M1253" s="32"/>
      <c r="N1253" s="16"/>
      <c r="O1253" s="19"/>
    </row>
    <row r="1254" spans="5:15" ht="12.75">
      <c r="E1254" s="32"/>
      <c r="F1254" s="32"/>
      <c r="G1254" s="32"/>
      <c r="H1254" s="33"/>
      <c r="I1254" s="32"/>
      <c r="J1254" s="32"/>
      <c r="K1254" s="33"/>
      <c r="L1254" s="32"/>
      <c r="M1254" s="32"/>
      <c r="N1254" s="16"/>
      <c r="O1254" s="19"/>
    </row>
    <row r="1255" spans="5:15" ht="12.75">
      <c r="E1255" s="32"/>
      <c r="F1255" s="32"/>
      <c r="G1255" s="32"/>
      <c r="H1255" s="33"/>
      <c r="I1255" s="32"/>
      <c r="J1255" s="32"/>
      <c r="K1255" s="33"/>
      <c r="L1255" s="32"/>
      <c r="M1255" s="32"/>
      <c r="N1255" s="16"/>
      <c r="O1255" s="19"/>
    </row>
    <row r="1256" spans="5:15" ht="12.75">
      <c r="E1256" s="32"/>
      <c r="F1256" s="32"/>
      <c r="G1256" s="32"/>
      <c r="H1256" s="33"/>
      <c r="I1256" s="32"/>
      <c r="J1256" s="32"/>
      <c r="K1256" s="33"/>
      <c r="L1256" s="32"/>
      <c r="M1256" s="32"/>
      <c r="N1256" s="16"/>
      <c r="O1256" s="19"/>
    </row>
    <row r="1257" spans="5:15" ht="12.75">
      <c r="E1257" s="32"/>
      <c r="F1257" s="32"/>
      <c r="G1257" s="32"/>
      <c r="H1257" s="33"/>
      <c r="I1257" s="32"/>
      <c r="J1257" s="32"/>
      <c r="K1257" s="33"/>
      <c r="L1257" s="32"/>
      <c r="M1257" s="32"/>
      <c r="N1257" s="16"/>
      <c r="O1257" s="19"/>
    </row>
    <row r="1258" spans="5:15" ht="12.75">
      <c r="E1258" s="32"/>
      <c r="F1258" s="32"/>
      <c r="G1258" s="32"/>
      <c r="H1258" s="33"/>
      <c r="I1258" s="32"/>
      <c r="J1258" s="32"/>
      <c r="K1258" s="33"/>
      <c r="L1258" s="32"/>
      <c r="M1258" s="32"/>
      <c r="N1258" s="16"/>
      <c r="O1258" s="19"/>
    </row>
    <row r="1259" spans="5:15" ht="12.75">
      <c r="E1259" s="32"/>
      <c r="F1259" s="32"/>
      <c r="G1259" s="32"/>
      <c r="H1259" s="33"/>
      <c r="I1259" s="32"/>
      <c r="J1259" s="32"/>
      <c r="K1259" s="33"/>
      <c r="L1259" s="32"/>
      <c r="M1259" s="32"/>
      <c r="N1259" s="16"/>
      <c r="O1259" s="19"/>
    </row>
    <row r="1260" spans="5:15" ht="12.75">
      <c r="E1260" s="32"/>
      <c r="F1260" s="32"/>
      <c r="G1260" s="32"/>
      <c r="H1260" s="33"/>
      <c r="I1260" s="32"/>
      <c r="J1260" s="32"/>
      <c r="K1260" s="33"/>
      <c r="L1260" s="32"/>
      <c r="M1260" s="32"/>
      <c r="N1260" s="16"/>
      <c r="O1260" s="19"/>
    </row>
    <row r="1261" spans="5:15" ht="12.75">
      <c r="E1261" s="32"/>
      <c r="F1261" s="32"/>
      <c r="G1261" s="32"/>
      <c r="H1261" s="33"/>
      <c r="I1261" s="32"/>
      <c r="J1261" s="32"/>
      <c r="K1261" s="33"/>
      <c r="L1261" s="32"/>
      <c r="M1261" s="32"/>
      <c r="N1261" s="16"/>
      <c r="O1261" s="19"/>
    </row>
    <row r="1262" spans="5:15" ht="12.75">
      <c r="E1262" s="32"/>
      <c r="F1262" s="32"/>
      <c r="G1262" s="32"/>
      <c r="H1262" s="33"/>
      <c r="I1262" s="32"/>
      <c r="J1262" s="32"/>
      <c r="K1262" s="33"/>
      <c r="L1262" s="32"/>
      <c r="M1262" s="32"/>
      <c r="N1262" s="16"/>
      <c r="O1262" s="19"/>
    </row>
    <row r="1263" spans="5:15" ht="12.75">
      <c r="E1263" s="32"/>
      <c r="F1263" s="32"/>
      <c r="G1263" s="32"/>
      <c r="H1263" s="33"/>
      <c r="I1263" s="32"/>
      <c r="J1263" s="32"/>
      <c r="K1263" s="33"/>
      <c r="L1263" s="32"/>
      <c r="M1263" s="32"/>
      <c r="N1263" s="16"/>
      <c r="O1263" s="19"/>
    </row>
    <row r="1264" spans="5:15" ht="12.75">
      <c r="E1264" s="32"/>
      <c r="F1264" s="32"/>
      <c r="G1264" s="32"/>
      <c r="H1264" s="33"/>
      <c r="I1264" s="32"/>
      <c r="J1264" s="32"/>
      <c r="K1264" s="33"/>
      <c r="L1264" s="32"/>
      <c r="M1264" s="32"/>
      <c r="N1264" s="16"/>
      <c r="O1264" s="19"/>
    </row>
    <row r="1265" spans="5:15" ht="12.75">
      <c r="E1265" s="32"/>
      <c r="F1265" s="32"/>
      <c r="G1265" s="32"/>
      <c r="H1265" s="33"/>
      <c r="I1265" s="32"/>
      <c r="J1265" s="32"/>
      <c r="K1265" s="33"/>
      <c r="L1265" s="32"/>
      <c r="M1265" s="32"/>
      <c r="N1265" s="16"/>
      <c r="O1265" s="19"/>
    </row>
    <row r="1266" spans="5:15" ht="12.75">
      <c r="E1266" s="32"/>
      <c r="F1266" s="32"/>
      <c r="G1266" s="32"/>
      <c r="H1266" s="33"/>
      <c r="I1266" s="32"/>
      <c r="J1266" s="32"/>
      <c r="K1266" s="33"/>
      <c r="L1266" s="32"/>
      <c r="M1266" s="32"/>
      <c r="N1266" s="16"/>
      <c r="O1266" s="19"/>
    </row>
    <row r="1267" spans="5:15" ht="12.75">
      <c r="E1267" s="32"/>
      <c r="F1267" s="32"/>
      <c r="G1267" s="32"/>
      <c r="H1267" s="33"/>
      <c r="I1267" s="32"/>
      <c r="J1267" s="32"/>
      <c r="K1267" s="33"/>
      <c r="L1267" s="32"/>
      <c r="M1267" s="32"/>
      <c r="N1267" s="16"/>
      <c r="O1267" s="19"/>
    </row>
    <row r="1268" spans="5:15" ht="12.75">
      <c r="E1268" s="32"/>
      <c r="F1268" s="32"/>
      <c r="G1268" s="32"/>
      <c r="H1268" s="33"/>
      <c r="I1268" s="32"/>
      <c r="J1268" s="32"/>
      <c r="K1268" s="33"/>
      <c r="L1268" s="32"/>
      <c r="M1268" s="32"/>
      <c r="N1268" s="16"/>
      <c r="O1268" s="19"/>
    </row>
    <row r="1269" spans="5:15" ht="12.75">
      <c r="E1269" s="32"/>
      <c r="F1269" s="32"/>
      <c r="G1269" s="32"/>
      <c r="H1269" s="33"/>
      <c r="I1269" s="32"/>
      <c r="J1269" s="32"/>
      <c r="K1269" s="33"/>
      <c r="L1269" s="32"/>
      <c r="M1269" s="32"/>
      <c r="N1269" s="16"/>
      <c r="O1269" s="19"/>
    </row>
    <row r="1270" spans="5:15" ht="12.75">
      <c r="E1270" s="32"/>
      <c r="F1270" s="32"/>
      <c r="G1270" s="32"/>
      <c r="H1270" s="33"/>
      <c r="I1270" s="32"/>
      <c r="J1270" s="32"/>
      <c r="K1270" s="33"/>
      <c r="L1270" s="32"/>
      <c r="M1270" s="32"/>
      <c r="N1270" s="16"/>
      <c r="O1270" s="19"/>
    </row>
    <row r="1271" spans="5:15" ht="12.75">
      <c r="E1271" s="32"/>
      <c r="F1271" s="32"/>
      <c r="G1271" s="32"/>
      <c r="H1271" s="33"/>
      <c r="I1271" s="32"/>
      <c r="J1271" s="32"/>
      <c r="K1271" s="33"/>
      <c r="L1271" s="32"/>
      <c r="M1271" s="32"/>
      <c r="N1271" s="16"/>
      <c r="O1271" s="19"/>
    </row>
    <row r="1272" spans="5:15" ht="12.75">
      <c r="E1272" s="32"/>
      <c r="F1272" s="32"/>
      <c r="G1272" s="32"/>
      <c r="H1272" s="33"/>
      <c r="I1272" s="32"/>
      <c r="J1272" s="32"/>
      <c r="K1272" s="33"/>
      <c r="L1272" s="32"/>
      <c r="M1272" s="32"/>
      <c r="N1272" s="16"/>
      <c r="O1272" s="19"/>
    </row>
    <row r="1273" spans="5:15" ht="12.75">
      <c r="E1273" s="32"/>
      <c r="F1273" s="32"/>
      <c r="G1273" s="32"/>
      <c r="H1273" s="33"/>
      <c r="I1273" s="32"/>
      <c r="J1273" s="32"/>
      <c r="K1273" s="33"/>
      <c r="L1273" s="32"/>
      <c r="M1273" s="32"/>
      <c r="N1273" s="16"/>
      <c r="O1273" s="19"/>
    </row>
    <row r="1274" spans="5:15" ht="12.75">
      <c r="E1274" s="32"/>
      <c r="F1274" s="32"/>
      <c r="G1274" s="32"/>
      <c r="H1274" s="33"/>
      <c r="I1274" s="32"/>
      <c r="J1274" s="32"/>
      <c r="K1274" s="33"/>
      <c r="L1274" s="32"/>
      <c r="M1274" s="32"/>
      <c r="N1274" s="16"/>
      <c r="O1274" s="19"/>
    </row>
    <row r="1275" spans="5:15" ht="12.75">
      <c r="E1275" s="32"/>
      <c r="F1275" s="32"/>
      <c r="G1275" s="32"/>
      <c r="H1275" s="33"/>
      <c r="I1275" s="32"/>
      <c r="J1275" s="32"/>
      <c r="K1275" s="33"/>
      <c r="L1275" s="32"/>
      <c r="M1275" s="32"/>
      <c r="N1275" s="16"/>
      <c r="O1275" s="19"/>
    </row>
    <row r="1276" spans="5:15" ht="12.75">
      <c r="E1276" s="32"/>
      <c r="F1276" s="32"/>
      <c r="G1276" s="32"/>
      <c r="H1276" s="33"/>
      <c r="I1276" s="32"/>
      <c r="J1276" s="32"/>
      <c r="K1276" s="33"/>
      <c r="L1276" s="32"/>
      <c r="M1276" s="32"/>
      <c r="N1276" s="16"/>
      <c r="O1276" s="19"/>
    </row>
    <row r="1277" spans="5:15" ht="12.75">
      <c r="E1277" s="32"/>
      <c r="F1277" s="32"/>
      <c r="G1277" s="32"/>
      <c r="H1277" s="33"/>
      <c r="I1277" s="32"/>
      <c r="J1277" s="32"/>
      <c r="K1277" s="33"/>
      <c r="L1277" s="32"/>
      <c r="M1277" s="32"/>
      <c r="N1277" s="16"/>
      <c r="O1277" s="19"/>
    </row>
    <row r="1278" spans="5:15" ht="12.75">
      <c r="E1278" s="32"/>
      <c r="F1278" s="32"/>
      <c r="G1278" s="32"/>
      <c r="H1278" s="33"/>
      <c r="I1278" s="32"/>
      <c r="J1278" s="32"/>
      <c r="K1278" s="33"/>
      <c r="L1278" s="32"/>
      <c r="M1278" s="32"/>
      <c r="N1278" s="16"/>
      <c r="O1278" s="19"/>
    </row>
    <row r="1279" spans="5:15" ht="12.75">
      <c r="E1279" s="32"/>
      <c r="F1279" s="32"/>
      <c r="G1279" s="32"/>
      <c r="H1279" s="33"/>
      <c r="I1279" s="32"/>
      <c r="J1279" s="32"/>
      <c r="K1279" s="33"/>
      <c r="L1279" s="32"/>
      <c r="M1279" s="32"/>
      <c r="N1279" s="16"/>
      <c r="O1279" s="19"/>
    </row>
    <row r="1280" spans="5:15" ht="12.75">
      <c r="E1280" s="32"/>
      <c r="F1280" s="32"/>
      <c r="G1280" s="32"/>
      <c r="H1280" s="33"/>
      <c r="I1280" s="32"/>
      <c r="J1280" s="32"/>
      <c r="K1280" s="33"/>
      <c r="L1280" s="32"/>
      <c r="M1280" s="32"/>
      <c r="N1280" s="16"/>
      <c r="O1280" s="19"/>
    </row>
    <row r="1281" spans="5:15" ht="12.75">
      <c r="E1281" s="32"/>
      <c r="F1281" s="32"/>
      <c r="G1281" s="32"/>
      <c r="H1281" s="33"/>
      <c r="I1281" s="32"/>
      <c r="J1281" s="32"/>
      <c r="K1281" s="33"/>
      <c r="L1281" s="32"/>
      <c r="M1281" s="32"/>
      <c r="N1281" s="16"/>
      <c r="O1281" s="19"/>
    </row>
    <row r="1282" spans="5:15" ht="12.75">
      <c r="E1282" s="32"/>
      <c r="F1282" s="32"/>
      <c r="G1282" s="32"/>
      <c r="H1282" s="33"/>
      <c r="I1282" s="32"/>
      <c r="J1282" s="32"/>
      <c r="K1282" s="33"/>
      <c r="L1282" s="32"/>
      <c r="M1282" s="32"/>
      <c r="N1282" s="16"/>
      <c r="O1282" s="19"/>
    </row>
    <row r="1283" spans="5:15" ht="12.75">
      <c r="E1283" s="32"/>
      <c r="F1283" s="32"/>
      <c r="G1283" s="32"/>
      <c r="H1283" s="33"/>
      <c r="I1283" s="32"/>
      <c r="J1283" s="32"/>
      <c r="K1283" s="33"/>
      <c r="L1283" s="32"/>
      <c r="M1283" s="32"/>
      <c r="N1283" s="16"/>
      <c r="O1283" s="19"/>
    </row>
    <row r="1284" spans="5:15" ht="12.75">
      <c r="E1284" s="32"/>
      <c r="F1284" s="32"/>
      <c r="G1284" s="32"/>
      <c r="H1284" s="33"/>
      <c r="I1284" s="32"/>
      <c r="J1284" s="32"/>
      <c r="K1284" s="33"/>
      <c r="L1284" s="32"/>
      <c r="M1284" s="32"/>
      <c r="N1284" s="16"/>
      <c r="O1284" s="19"/>
    </row>
    <row r="1285" spans="5:15" ht="12.75">
      <c r="E1285" s="32"/>
      <c r="F1285" s="32"/>
      <c r="G1285" s="32"/>
      <c r="H1285" s="33"/>
      <c r="I1285" s="32"/>
      <c r="J1285" s="32"/>
      <c r="K1285" s="33"/>
      <c r="L1285" s="32"/>
      <c r="M1285" s="32"/>
      <c r="N1285" s="16"/>
      <c r="O1285" s="19"/>
    </row>
    <row r="1286" spans="5:15" ht="12.75">
      <c r="E1286" s="32"/>
      <c r="F1286" s="32"/>
      <c r="G1286" s="32"/>
      <c r="H1286" s="33"/>
      <c r="I1286" s="32"/>
      <c r="J1286" s="32"/>
      <c r="K1286" s="33"/>
      <c r="L1286" s="32"/>
      <c r="M1286" s="32"/>
      <c r="N1286" s="16"/>
      <c r="O1286" s="19"/>
    </row>
    <row r="1287" spans="5:15" ht="12.75">
      <c r="E1287" s="32"/>
      <c r="F1287" s="32"/>
      <c r="G1287" s="32"/>
      <c r="H1287" s="33"/>
      <c r="I1287" s="32"/>
      <c r="J1287" s="32"/>
      <c r="K1287" s="33"/>
      <c r="L1287" s="32"/>
      <c r="M1287" s="32"/>
      <c r="N1287" s="16"/>
      <c r="O1287" s="19"/>
    </row>
    <row r="1288" spans="5:15" ht="12.75">
      <c r="E1288" s="32"/>
      <c r="F1288" s="32"/>
      <c r="G1288" s="32"/>
      <c r="H1288" s="33"/>
      <c r="I1288" s="32"/>
      <c r="J1288" s="32"/>
      <c r="K1288" s="33"/>
      <c r="L1288" s="32"/>
      <c r="M1288" s="32"/>
      <c r="N1288" s="16"/>
      <c r="O1288" s="19"/>
    </row>
    <row r="1289" spans="5:15" ht="12.75">
      <c r="E1289" s="32"/>
      <c r="F1289" s="32"/>
      <c r="G1289" s="32"/>
      <c r="H1289" s="33"/>
      <c r="I1289" s="32"/>
      <c r="J1289" s="32"/>
      <c r="K1289" s="33"/>
      <c r="L1289" s="32"/>
      <c r="M1289" s="32"/>
      <c r="N1289" s="16"/>
      <c r="O1289" s="19"/>
    </row>
    <row r="1290" spans="5:15" ht="12.75">
      <c r="E1290" s="32"/>
      <c r="F1290" s="32"/>
      <c r="G1290" s="32"/>
      <c r="H1290" s="33"/>
      <c r="I1290" s="32"/>
      <c r="J1290" s="32"/>
      <c r="K1290" s="33"/>
      <c r="L1290" s="32"/>
      <c r="M1290" s="32"/>
      <c r="N1290" s="16"/>
      <c r="O1290" s="19"/>
    </row>
    <row r="1291" spans="5:15" ht="12.75">
      <c r="E1291" s="32"/>
      <c r="F1291" s="32"/>
      <c r="G1291" s="32"/>
      <c r="H1291" s="33"/>
      <c r="I1291" s="32"/>
      <c r="J1291" s="32"/>
      <c r="K1291" s="33"/>
      <c r="L1291" s="32"/>
      <c r="M1291" s="32"/>
      <c r="N1291" s="16"/>
      <c r="O1291" s="19"/>
    </row>
    <row r="1292" spans="5:15" ht="12.75">
      <c r="E1292" s="32"/>
      <c r="F1292" s="32"/>
      <c r="G1292" s="32"/>
      <c r="H1292" s="33"/>
      <c r="I1292" s="32"/>
      <c r="J1292" s="32"/>
      <c r="K1292" s="33"/>
      <c r="L1292" s="32"/>
      <c r="M1292" s="32"/>
      <c r="N1292" s="16"/>
      <c r="O1292" s="19"/>
    </row>
    <row r="1293" spans="5:15" ht="12.75">
      <c r="E1293" s="32"/>
      <c r="F1293" s="32"/>
      <c r="G1293" s="32"/>
      <c r="H1293" s="33"/>
      <c r="I1293" s="32"/>
      <c r="J1293" s="32"/>
      <c r="K1293" s="33"/>
      <c r="L1293" s="32"/>
      <c r="M1293" s="32"/>
      <c r="N1293" s="16"/>
      <c r="O1293" s="19"/>
    </row>
    <row r="1294" spans="5:15" ht="12.75">
      <c r="E1294" s="32"/>
      <c r="F1294" s="32"/>
      <c r="G1294" s="32"/>
      <c r="H1294" s="33"/>
      <c r="I1294" s="32"/>
      <c r="J1294" s="32"/>
      <c r="K1294" s="33"/>
      <c r="L1294" s="32"/>
      <c r="M1294" s="32"/>
      <c r="N1294" s="16"/>
      <c r="O1294" s="19"/>
    </row>
    <row r="1295" spans="5:15" ht="12.75">
      <c r="E1295" s="32"/>
      <c r="F1295" s="32"/>
      <c r="G1295" s="32"/>
      <c r="H1295" s="33"/>
      <c r="I1295" s="32"/>
      <c r="J1295" s="32"/>
      <c r="K1295" s="33"/>
      <c r="L1295" s="32"/>
      <c r="M1295" s="32"/>
      <c r="N1295" s="16"/>
      <c r="O1295" s="19"/>
    </row>
    <row r="1296" spans="5:15" ht="12.75">
      <c r="E1296" s="32"/>
      <c r="F1296" s="32"/>
      <c r="G1296" s="32"/>
      <c r="H1296" s="33"/>
      <c r="I1296" s="32"/>
      <c r="J1296" s="32"/>
      <c r="K1296" s="33"/>
      <c r="L1296" s="32"/>
      <c r="M1296" s="32"/>
      <c r="N1296" s="16"/>
      <c r="O1296" s="19"/>
    </row>
    <row r="1297" spans="5:15" ht="12.75">
      <c r="E1297" s="32"/>
      <c r="F1297" s="32"/>
      <c r="G1297" s="32"/>
      <c r="H1297" s="33"/>
      <c r="I1297" s="32"/>
      <c r="J1297" s="32"/>
      <c r="K1297" s="33"/>
      <c r="L1297" s="32"/>
      <c r="M1297" s="32"/>
      <c r="N1297" s="16"/>
      <c r="O1297" s="19"/>
    </row>
    <row r="1298" spans="5:15" ht="12.75">
      <c r="E1298" s="32"/>
      <c r="F1298" s="32"/>
      <c r="G1298" s="32"/>
      <c r="H1298" s="33"/>
      <c r="I1298" s="32"/>
      <c r="J1298" s="32"/>
      <c r="K1298" s="33"/>
      <c r="L1298" s="32"/>
      <c r="M1298" s="32"/>
      <c r="N1298" s="16"/>
      <c r="O1298" s="19"/>
    </row>
    <row r="1299" spans="5:15" ht="12.75">
      <c r="E1299" s="32"/>
      <c r="F1299" s="32"/>
      <c r="G1299" s="32"/>
      <c r="H1299" s="33"/>
      <c r="I1299" s="32"/>
      <c r="J1299" s="32"/>
      <c r="K1299" s="33"/>
      <c r="L1299" s="32"/>
      <c r="M1299" s="32"/>
      <c r="N1299" s="16"/>
      <c r="O1299" s="19"/>
    </row>
    <row r="1300" spans="5:15" ht="12.75">
      <c r="E1300" s="32"/>
      <c r="F1300" s="32"/>
      <c r="G1300" s="32"/>
      <c r="H1300" s="33"/>
      <c r="I1300" s="32"/>
      <c r="J1300" s="32"/>
      <c r="K1300" s="33"/>
      <c r="L1300" s="32"/>
      <c r="M1300" s="32"/>
      <c r="N1300" s="16"/>
      <c r="O1300" s="19"/>
    </row>
    <row r="1301" spans="5:15" ht="12.75">
      <c r="E1301" s="32"/>
      <c r="F1301" s="32"/>
      <c r="G1301" s="32"/>
      <c r="H1301" s="33"/>
      <c r="I1301" s="32"/>
      <c r="J1301" s="32"/>
      <c r="K1301" s="33"/>
      <c r="L1301" s="32"/>
      <c r="M1301" s="32"/>
      <c r="N1301" s="16"/>
      <c r="O1301" s="19"/>
    </row>
    <row r="1302" spans="5:15" ht="12.75">
      <c r="E1302" s="32"/>
      <c r="F1302" s="32"/>
      <c r="G1302" s="32"/>
      <c r="H1302" s="33"/>
      <c r="I1302" s="32"/>
      <c r="J1302" s="32"/>
      <c r="K1302" s="33"/>
      <c r="L1302" s="32"/>
      <c r="M1302" s="32"/>
      <c r="N1302" s="16"/>
      <c r="O1302" s="19"/>
    </row>
    <row r="1303" spans="5:15" ht="12.75">
      <c r="E1303" s="32"/>
      <c r="F1303" s="32"/>
      <c r="G1303" s="32"/>
      <c r="H1303" s="33"/>
      <c r="I1303" s="32"/>
      <c r="J1303" s="32"/>
      <c r="K1303" s="33"/>
      <c r="L1303" s="32"/>
      <c r="M1303" s="32"/>
      <c r="N1303" s="16"/>
      <c r="O1303" s="19"/>
    </row>
    <row r="1304" spans="5:15" ht="12.75">
      <c r="E1304" s="32"/>
      <c r="F1304" s="32"/>
      <c r="G1304" s="32"/>
      <c r="H1304" s="33"/>
      <c r="I1304" s="32"/>
      <c r="J1304" s="32"/>
      <c r="K1304" s="33"/>
      <c r="L1304" s="32"/>
      <c r="M1304" s="32"/>
      <c r="N1304" s="16"/>
      <c r="O1304" s="19"/>
    </row>
    <row r="1305" spans="5:15" ht="12.75">
      <c r="E1305" s="32"/>
      <c r="F1305" s="32"/>
      <c r="G1305" s="32"/>
      <c r="H1305" s="33"/>
      <c r="I1305" s="32"/>
      <c r="J1305" s="32"/>
      <c r="K1305" s="33"/>
      <c r="L1305" s="32"/>
      <c r="M1305" s="32"/>
      <c r="N1305" s="16"/>
      <c r="O1305" s="19"/>
    </row>
    <row r="1306" spans="5:15" ht="12.75">
      <c r="E1306" s="32"/>
      <c r="F1306" s="32"/>
      <c r="G1306" s="32"/>
      <c r="H1306" s="33"/>
      <c r="I1306" s="32"/>
      <c r="J1306" s="32"/>
      <c r="K1306" s="33"/>
      <c r="L1306" s="32"/>
      <c r="M1306" s="32"/>
      <c r="N1306" s="16"/>
      <c r="O1306" s="19"/>
    </row>
    <row r="1307" spans="5:15" ht="12.75">
      <c r="E1307" s="32"/>
      <c r="F1307" s="32"/>
      <c r="G1307" s="32"/>
      <c r="H1307" s="33"/>
      <c r="I1307" s="32"/>
      <c r="J1307" s="32"/>
      <c r="K1307" s="33"/>
      <c r="L1307" s="32"/>
      <c r="M1307" s="32"/>
      <c r="N1307" s="16"/>
      <c r="O1307" s="19"/>
    </row>
    <row r="1308" spans="5:15" ht="12.75">
      <c r="E1308" s="32"/>
      <c r="F1308" s="32"/>
      <c r="G1308" s="32"/>
      <c r="H1308" s="33"/>
      <c r="I1308" s="32"/>
      <c r="J1308" s="32"/>
      <c r="K1308" s="33"/>
      <c r="L1308" s="32"/>
      <c r="M1308" s="32"/>
      <c r="N1308" s="16"/>
      <c r="O1308" s="19"/>
    </row>
    <row r="1309" spans="5:15" ht="12.75">
      <c r="E1309" s="32"/>
      <c r="F1309" s="32"/>
      <c r="G1309" s="32"/>
      <c r="H1309" s="33"/>
      <c r="I1309" s="32"/>
      <c r="J1309" s="32"/>
      <c r="K1309" s="33"/>
      <c r="L1309" s="32"/>
      <c r="M1309" s="32"/>
      <c r="N1309" s="16"/>
      <c r="O1309" s="19"/>
    </row>
    <row r="1310" spans="5:15" ht="12.75">
      <c r="E1310" s="32"/>
      <c r="F1310" s="32"/>
      <c r="G1310" s="32"/>
      <c r="H1310" s="33"/>
      <c r="I1310" s="32"/>
      <c r="J1310" s="32"/>
      <c r="K1310" s="33"/>
      <c r="L1310" s="32"/>
      <c r="M1310" s="32"/>
      <c r="N1310" s="16"/>
      <c r="O1310" s="19"/>
    </row>
    <row r="1311" spans="5:15" ht="12.75">
      <c r="E1311" s="32"/>
      <c r="F1311" s="32"/>
      <c r="G1311" s="32"/>
      <c r="H1311" s="33"/>
      <c r="I1311" s="32"/>
      <c r="J1311" s="32"/>
      <c r="K1311" s="33"/>
      <c r="L1311" s="32"/>
      <c r="M1311" s="32"/>
      <c r="N1311" s="16"/>
      <c r="O1311" s="19"/>
    </row>
    <row r="1312" spans="5:15" ht="12.75">
      <c r="E1312" s="32"/>
      <c r="F1312" s="32"/>
      <c r="G1312" s="32"/>
      <c r="H1312" s="33"/>
      <c r="I1312" s="32"/>
      <c r="J1312" s="32"/>
      <c r="K1312" s="33"/>
      <c r="L1312" s="32"/>
      <c r="M1312" s="32"/>
      <c r="N1312" s="16"/>
      <c r="O1312" s="19"/>
    </row>
    <row r="1313" spans="5:15" ht="12.75">
      <c r="E1313" s="32"/>
      <c r="F1313" s="32"/>
      <c r="G1313" s="32"/>
      <c r="H1313" s="33"/>
      <c r="I1313" s="32"/>
      <c r="J1313" s="32"/>
      <c r="K1313" s="33"/>
      <c r="L1313" s="32"/>
      <c r="M1313" s="32"/>
      <c r="N1313" s="16"/>
      <c r="O1313" s="19"/>
    </row>
    <row r="1314" spans="5:15" ht="12.75">
      <c r="E1314" s="32"/>
      <c r="F1314" s="32"/>
      <c r="G1314" s="32"/>
      <c r="H1314" s="33"/>
      <c r="I1314" s="32"/>
      <c r="J1314" s="32"/>
      <c r="K1314" s="33"/>
      <c r="L1314" s="32"/>
      <c r="M1314" s="32"/>
      <c r="N1314" s="16"/>
      <c r="O1314" s="19"/>
    </row>
    <row r="1315" spans="5:15" ht="12.75">
      <c r="E1315" s="32"/>
      <c r="F1315" s="32"/>
      <c r="G1315" s="32"/>
      <c r="H1315" s="33"/>
      <c r="I1315" s="32"/>
      <c r="J1315" s="32"/>
      <c r="K1315" s="33"/>
      <c r="L1315" s="32"/>
      <c r="M1315" s="32"/>
      <c r="N1315" s="16"/>
      <c r="O1315" s="19"/>
    </row>
    <row r="1316" spans="5:15" ht="12.75">
      <c r="E1316" s="32"/>
      <c r="F1316" s="32"/>
      <c r="G1316" s="32"/>
      <c r="H1316" s="33"/>
      <c r="I1316" s="32"/>
      <c r="J1316" s="32"/>
      <c r="K1316" s="33"/>
      <c r="L1316" s="32"/>
      <c r="M1316" s="32"/>
      <c r="N1316" s="16"/>
      <c r="O1316" s="19"/>
    </row>
    <row r="1317" spans="5:15" ht="12.75">
      <c r="E1317" s="32"/>
      <c r="F1317" s="32"/>
      <c r="G1317" s="32"/>
      <c r="H1317" s="33"/>
      <c r="I1317" s="32"/>
      <c r="J1317" s="32"/>
      <c r="K1317" s="33"/>
      <c r="L1317" s="32"/>
      <c r="M1317" s="32"/>
      <c r="N1317" s="16"/>
      <c r="O1317" s="19"/>
    </row>
    <row r="1318" spans="5:15" ht="12.75">
      <c r="E1318" s="32"/>
      <c r="F1318" s="32"/>
      <c r="G1318" s="32"/>
      <c r="H1318" s="33"/>
      <c r="I1318" s="32"/>
      <c r="J1318" s="32"/>
      <c r="K1318" s="33"/>
      <c r="L1318" s="32"/>
      <c r="M1318" s="32"/>
      <c r="N1318" s="16"/>
      <c r="O1318" s="19"/>
    </row>
    <row r="1319" spans="5:15" ht="12.75">
      <c r="E1319" s="32"/>
      <c r="F1319" s="32"/>
      <c r="G1319" s="32"/>
      <c r="H1319" s="33"/>
      <c r="I1319" s="32"/>
      <c r="J1319" s="32"/>
      <c r="K1319" s="33"/>
      <c r="L1319" s="32"/>
      <c r="M1319" s="32"/>
      <c r="N1319" s="16"/>
      <c r="O1319" s="19"/>
    </row>
    <row r="1320" spans="5:15" ht="12.75">
      <c r="E1320" s="32"/>
      <c r="F1320" s="32"/>
      <c r="G1320" s="32"/>
      <c r="H1320" s="33"/>
      <c r="I1320" s="32"/>
      <c r="J1320" s="32"/>
      <c r="K1320" s="33"/>
      <c r="L1320" s="32"/>
      <c r="M1320" s="32"/>
      <c r="N1320" s="16"/>
      <c r="O1320" s="19"/>
    </row>
    <row r="1321" spans="5:15" ht="12.75">
      <c r="E1321" s="32"/>
      <c r="F1321" s="32"/>
      <c r="G1321" s="32"/>
      <c r="H1321" s="33"/>
      <c r="I1321" s="32"/>
      <c r="J1321" s="32"/>
      <c r="K1321" s="33"/>
      <c r="L1321" s="32"/>
      <c r="M1321" s="32"/>
      <c r="N1321" s="16"/>
      <c r="O1321" s="19"/>
    </row>
    <row r="1322" spans="5:15" ht="12.75">
      <c r="E1322" s="32"/>
      <c r="F1322" s="32"/>
      <c r="G1322" s="32"/>
      <c r="H1322" s="33"/>
      <c r="I1322" s="32"/>
      <c r="J1322" s="32"/>
      <c r="K1322" s="33"/>
      <c r="L1322" s="32"/>
      <c r="M1322" s="32"/>
      <c r="N1322" s="16"/>
      <c r="O1322" s="19"/>
    </row>
    <row r="1323" spans="5:15" ht="12.75">
      <c r="E1323" s="32"/>
      <c r="F1323" s="32"/>
      <c r="G1323" s="32"/>
      <c r="H1323" s="33"/>
      <c r="I1323" s="32"/>
      <c r="J1323" s="32"/>
      <c r="K1323" s="33"/>
      <c r="L1323" s="32"/>
      <c r="M1323" s="32"/>
      <c r="N1323" s="16"/>
      <c r="O1323" s="19"/>
    </row>
    <row r="1324" spans="5:15" ht="12.75">
      <c r="E1324" s="32"/>
      <c r="F1324" s="32"/>
      <c r="G1324" s="32"/>
      <c r="H1324" s="33"/>
      <c r="I1324" s="32"/>
      <c r="J1324" s="32"/>
      <c r="K1324" s="33"/>
      <c r="L1324" s="32"/>
      <c r="M1324" s="32"/>
      <c r="N1324" s="16"/>
      <c r="O1324" s="19"/>
    </row>
    <row r="1325" spans="5:15" ht="12.75">
      <c r="E1325" s="32"/>
      <c r="F1325" s="32"/>
      <c r="G1325" s="32"/>
      <c r="H1325" s="33"/>
      <c r="I1325" s="32"/>
      <c r="J1325" s="32"/>
      <c r="K1325" s="33"/>
      <c r="L1325" s="32"/>
      <c r="M1325" s="32"/>
      <c r="N1325" s="16"/>
      <c r="O1325" s="19"/>
    </row>
    <row r="1326" spans="5:15" ht="12.75">
      <c r="E1326" s="32"/>
      <c r="F1326" s="32"/>
      <c r="G1326" s="32"/>
      <c r="H1326" s="33"/>
      <c r="I1326" s="32"/>
      <c r="J1326" s="32"/>
      <c r="K1326" s="33"/>
      <c r="L1326" s="32"/>
      <c r="M1326" s="32"/>
      <c r="N1326" s="16"/>
      <c r="O1326" s="19"/>
    </row>
    <row r="1327" spans="5:15" ht="12.75">
      <c r="E1327" s="32"/>
      <c r="F1327" s="32"/>
      <c r="G1327" s="32"/>
      <c r="H1327" s="33"/>
      <c r="I1327" s="32"/>
      <c r="J1327" s="32"/>
      <c r="K1327" s="33"/>
      <c r="L1327" s="32"/>
      <c r="M1327" s="32"/>
      <c r="N1327" s="16"/>
      <c r="O1327" s="19"/>
    </row>
    <row r="1328" spans="5:15" ht="12.75">
      <c r="E1328" s="32"/>
      <c r="F1328" s="32"/>
      <c r="G1328" s="32"/>
      <c r="H1328" s="33"/>
      <c r="I1328" s="32"/>
      <c r="J1328" s="32"/>
      <c r="K1328" s="33"/>
      <c r="L1328" s="32"/>
      <c r="M1328" s="32"/>
      <c r="N1328" s="16"/>
      <c r="O1328" s="19"/>
    </row>
    <row r="1329" spans="5:15" ht="12.75">
      <c r="E1329" s="32"/>
      <c r="F1329" s="32"/>
      <c r="G1329" s="32"/>
      <c r="H1329" s="33"/>
      <c r="I1329" s="32"/>
      <c r="J1329" s="32"/>
      <c r="K1329" s="33"/>
      <c r="L1329" s="32"/>
      <c r="M1329" s="32"/>
      <c r="N1329" s="16"/>
      <c r="O1329" s="19"/>
    </row>
    <row r="1330" spans="5:15" ht="12.75">
      <c r="E1330" s="32"/>
      <c r="F1330" s="32"/>
      <c r="G1330" s="32"/>
      <c r="H1330" s="33"/>
      <c r="I1330" s="32"/>
      <c r="J1330" s="32"/>
      <c r="K1330" s="33"/>
      <c r="L1330" s="32"/>
      <c r="M1330" s="32"/>
      <c r="N1330" s="16"/>
      <c r="O1330" s="19"/>
    </row>
    <row r="1331" spans="5:15" ht="12.75">
      <c r="E1331" s="32"/>
      <c r="F1331" s="32"/>
      <c r="G1331" s="32"/>
      <c r="H1331" s="33"/>
      <c r="I1331" s="32"/>
      <c r="J1331" s="32"/>
      <c r="K1331" s="33"/>
      <c r="L1331" s="32"/>
      <c r="M1331" s="32"/>
      <c r="N1331" s="16"/>
      <c r="O1331" s="19"/>
    </row>
    <row r="1332" spans="5:15" ht="12.75">
      <c r="E1332" s="32"/>
      <c r="F1332" s="32"/>
      <c r="G1332" s="32"/>
      <c r="H1332" s="33"/>
      <c r="I1332" s="32"/>
      <c r="J1332" s="32"/>
      <c r="K1332" s="33"/>
      <c r="L1332" s="32"/>
      <c r="M1332" s="32"/>
      <c r="N1332" s="16"/>
      <c r="O1332" s="19"/>
    </row>
    <row r="1333" spans="5:15" ht="12.75">
      <c r="E1333" s="32"/>
      <c r="F1333" s="32"/>
      <c r="G1333" s="32"/>
      <c r="H1333" s="33"/>
      <c r="I1333" s="32"/>
      <c r="J1333" s="32"/>
      <c r="K1333" s="33"/>
      <c r="L1333" s="32"/>
      <c r="M1333" s="32"/>
      <c r="N1333" s="16"/>
      <c r="O1333" s="19"/>
    </row>
    <row r="1334" spans="5:15" ht="12.75">
      <c r="E1334" s="32"/>
      <c r="F1334" s="32"/>
      <c r="G1334" s="32"/>
      <c r="H1334" s="33"/>
      <c r="I1334" s="32"/>
      <c r="J1334" s="32"/>
      <c r="K1334" s="33"/>
      <c r="L1334" s="32"/>
      <c r="M1334" s="32"/>
      <c r="N1334" s="16"/>
      <c r="O1334" s="19"/>
    </row>
    <row r="1335" spans="5:15" ht="12.75">
      <c r="E1335" s="32"/>
      <c r="F1335" s="32"/>
      <c r="G1335" s="32"/>
      <c r="H1335" s="33"/>
      <c r="I1335" s="32"/>
      <c r="J1335" s="32"/>
      <c r="K1335" s="33"/>
      <c r="L1335" s="32"/>
      <c r="M1335" s="32"/>
      <c r="N1335" s="16"/>
      <c r="O1335" s="19"/>
    </row>
    <row r="1336" spans="5:15" ht="12.75">
      <c r="E1336" s="32"/>
      <c r="F1336" s="32"/>
      <c r="G1336" s="32"/>
      <c r="H1336" s="33"/>
      <c r="I1336" s="32"/>
      <c r="J1336" s="32"/>
      <c r="K1336" s="33"/>
      <c r="L1336" s="32"/>
      <c r="M1336" s="32"/>
      <c r="N1336" s="16"/>
      <c r="O1336" s="19"/>
    </row>
    <row r="1337" spans="5:15" ht="12.75">
      <c r="E1337" s="32"/>
      <c r="F1337" s="32"/>
      <c r="G1337" s="32"/>
      <c r="H1337" s="33"/>
      <c r="I1337" s="32"/>
      <c r="J1337" s="32"/>
      <c r="K1337" s="33"/>
      <c r="L1337" s="32"/>
      <c r="M1337" s="32"/>
      <c r="N1337" s="16"/>
      <c r="O1337" s="19"/>
    </row>
    <row r="1338" spans="5:15" ht="12.75">
      <c r="E1338" s="32"/>
      <c r="F1338" s="32"/>
      <c r="G1338" s="32"/>
      <c r="H1338" s="33"/>
      <c r="I1338" s="32"/>
      <c r="J1338" s="32"/>
      <c r="K1338" s="33"/>
      <c r="L1338" s="32"/>
      <c r="M1338" s="32"/>
      <c r="N1338" s="16"/>
      <c r="O1338" s="19"/>
    </row>
    <row r="1339" spans="5:15" ht="12.75">
      <c r="E1339" s="32"/>
      <c r="F1339" s="32"/>
      <c r="G1339" s="32"/>
      <c r="H1339" s="33"/>
      <c r="I1339" s="32"/>
      <c r="J1339" s="32"/>
      <c r="K1339" s="33"/>
      <c r="L1339" s="32"/>
      <c r="M1339" s="32"/>
      <c r="N1339" s="16"/>
      <c r="O1339" s="19"/>
    </row>
    <row r="1340" spans="5:15" ht="12.75">
      <c r="E1340" s="32"/>
      <c r="F1340" s="32"/>
      <c r="G1340" s="32"/>
      <c r="H1340" s="33"/>
      <c r="I1340" s="32"/>
      <c r="J1340" s="32"/>
      <c r="K1340" s="33"/>
      <c r="L1340" s="32"/>
      <c r="M1340" s="32"/>
      <c r="N1340" s="16"/>
      <c r="O1340" s="19"/>
    </row>
    <row r="1341" spans="5:15" ht="12.75">
      <c r="E1341" s="32"/>
      <c r="F1341" s="32"/>
      <c r="G1341" s="32"/>
      <c r="H1341" s="33"/>
      <c r="I1341" s="32"/>
      <c r="J1341" s="32"/>
      <c r="K1341" s="33"/>
      <c r="L1341" s="32"/>
      <c r="M1341" s="32"/>
      <c r="N1341" s="16"/>
      <c r="O1341" s="19"/>
    </row>
    <row r="1342" spans="5:15" ht="12.75">
      <c r="E1342" s="32"/>
      <c r="F1342" s="32"/>
      <c r="G1342" s="32"/>
      <c r="H1342" s="33"/>
      <c r="I1342" s="32"/>
      <c r="J1342" s="32"/>
      <c r="K1342" s="33"/>
      <c r="L1342" s="32"/>
      <c r="M1342" s="32"/>
      <c r="N1342" s="16"/>
      <c r="O1342" s="19"/>
    </row>
    <row r="1343" spans="5:15" ht="12.75">
      <c r="E1343" s="32"/>
      <c r="F1343" s="32"/>
      <c r="G1343" s="32"/>
      <c r="H1343" s="33"/>
      <c r="I1343" s="32"/>
      <c r="J1343" s="32"/>
      <c r="K1343" s="33"/>
      <c r="L1343" s="32"/>
      <c r="M1343" s="32"/>
      <c r="N1343" s="16"/>
      <c r="O1343" s="19"/>
    </row>
    <row r="1344" spans="5:15" ht="12.75">
      <c r="E1344" s="32"/>
      <c r="F1344" s="32"/>
      <c r="G1344" s="32"/>
      <c r="H1344" s="33"/>
      <c r="I1344" s="32"/>
      <c r="J1344" s="32"/>
      <c r="K1344" s="33"/>
      <c r="L1344" s="32"/>
      <c r="M1344" s="32"/>
      <c r="N1344" s="16"/>
      <c r="O1344" s="19"/>
    </row>
    <row r="1345" spans="5:15" ht="12.75">
      <c r="E1345" s="32"/>
      <c r="F1345" s="32"/>
      <c r="G1345" s="32"/>
      <c r="H1345" s="33"/>
      <c r="I1345" s="32"/>
      <c r="J1345" s="32"/>
      <c r="K1345" s="33"/>
      <c r="L1345" s="32"/>
      <c r="M1345" s="32"/>
      <c r="N1345" s="16"/>
      <c r="O1345" s="19"/>
    </row>
    <row r="1346" spans="5:15" ht="12.75">
      <c r="E1346" s="32"/>
      <c r="F1346" s="32"/>
      <c r="G1346" s="32"/>
      <c r="H1346" s="33"/>
      <c r="I1346" s="32"/>
      <c r="J1346" s="32"/>
      <c r="K1346" s="33"/>
      <c r="L1346" s="32"/>
      <c r="M1346" s="32"/>
      <c r="N1346" s="16"/>
      <c r="O1346" s="19"/>
    </row>
    <row r="1347" spans="5:15" ht="12.75">
      <c r="E1347" s="32"/>
      <c r="F1347" s="32"/>
      <c r="G1347" s="32"/>
      <c r="H1347" s="33"/>
      <c r="I1347" s="32"/>
      <c r="J1347" s="32"/>
      <c r="K1347" s="33"/>
      <c r="L1347" s="32"/>
      <c r="M1347" s="32"/>
      <c r="N1347" s="16"/>
      <c r="O1347" s="19"/>
    </row>
    <row r="1348" spans="5:15" ht="12.75">
      <c r="E1348" s="32"/>
      <c r="F1348" s="32"/>
      <c r="G1348" s="32"/>
      <c r="H1348" s="33"/>
      <c r="I1348" s="32"/>
      <c r="J1348" s="32"/>
      <c r="K1348" s="33"/>
      <c r="L1348" s="32"/>
      <c r="M1348" s="32"/>
      <c r="N1348" s="16"/>
      <c r="O1348" s="19"/>
    </row>
    <row r="1349" spans="5:15" ht="12.75">
      <c r="E1349" s="32"/>
      <c r="F1349" s="32"/>
      <c r="G1349" s="32"/>
      <c r="H1349" s="33"/>
      <c r="I1349" s="32"/>
      <c r="J1349" s="32"/>
      <c r="K1349" s="33"/>
      <c r="L1349" s="32"/>
      <c r="M1349" s="32"/>
      <c r="N1349" s="16"/>
      <c r="O1349" s="19"/>
    </row>
    <row r="1350" spans="5:15" ht="12.75">
      <c r="E1350" s="32"/>
      <c r="F1350" s="32"/>
      <c r="G1350" s="32"/>
      <c r="H1350" s="33"/>
      <c r="I1350" s="32"/>
      <c r="J1350" s="32"/>
      <c r="K1350" s="33"/>
      <c r="L1350" s="32"/>
      <c r="M1350" s="32"/>
      <c r="N1350" s="16"/>
      <c r="O1350" s="19"/>
    </row>
    <row r="1351" spans="5:15" ht="12.75">
      <c r="E1351" s="32"/>
      <c r="F1351" s="32"/>
      <c r="G1351" s="32"/>
      <c r="H1351" s="33"/>
      <c r="I1351" s="32"/>
      <c r="J1351" s="32"/>
      <c r="K1351" s="33"/>
      <c r="L1351" s="32"/>
      <c r="M1351" s="32"/>
      <c r="N1351" s="16"/>
      <c r="O1351" s="19"/>
    </row>
    <row r="1352" spans="5:15" ht="12.75">
      <c r="E1352" s="32"/>
      <c r="F1352" s="32"/>
      <c r="G1352" s="32"/>
      <c r="H1352" s="33"/>
      <c r="I1352" s="32"/>
      <c r="J1352" s="32"/>
      <c r="K1352" s="33"/>
      <c r="L1352" s="32"/>
      <c r="M1352" s="32"/>
      <c r="N1352" s="16"/>
      <c r="O1352" s="19"/>
    </row>
    <row r="1353" spans="5:15" ht="12.75">
      <c r="E1353" s="32"/>
      <c r="F1353" s="32"/>
      <c r="G1353" s="32"/>
      <c r="H1353" s="33"/>
      <c r="I1353" s="32"/>
      <c r="J1353" s="32"/>
      <c r="K1353" s="33"/>
      <c r="L1353" s="32"/>
      <c r="M1353" s="32"/>
      <c r="N1353" s="16"/>
      <c r="O1353" s="19"/>
    </row>
    <row r="1354" spans="5:15" ht="12.75">
      <c r="E1354" s="32"/>
      <c r="F1354" s="32"/>
      <c r="G1354" s="32"/>
      <c r="H1354" s="33"/>
      <c r="I1354" s="32"/>
      <c r="J1354" s="32"/>
      <c r="K1354" s="33"/>
      <c r="L1354" s="32"/>
      <c r="M1354" s="32"/>
      <c r="N1354" s="16"/>
      <c r="O1354" s="19"/>
    </row>
    <row r="1355" spans="5:15" ht="12.75">
      <c r="E1355" s="32"/>
      <c r="F1355" s="32"/>
      <c r="G1355" s="32"/>
      <c r="H1355" s="33"/>
      <c r="I1355" s="32"/>
      <c r="J1355" s="32"/>
      <c r="K1355" s="33"/>
      <c r="L1355" s="32"/>
      <c r="M1355" s="32"/>
      <c r="N1355" s="16"/>
      <c r="O1355" s="19"/>
    </row>
    <row r="1356" spans="5:15" ht="12.75">
      <c r="E1356" s="32"/>
      <c r="F1356" s="32"/>
      <c r="G1356" s="32"/>
      <c r="H1356" s="33"/>
      <c r="I1356" s="32"/>
      <c r="J1356" s="32"/>
      <c r="K1356" s="33"/>
      <c r="L1356" s="32"/>
      <c r="M1356" s="32"/>
      <c r="N1356" s="16"/>
      <c r="O1356" s="19"/>
    </row>
    <row r="1357" spans="5:15" ht="12.75">
      <c r="E1357" s="32"/>
      <c r="F1357" s="32"/>
      <c r="G1357" s="32"/>
      <c r="H1357" s="33"/>
      <c r="I1357" s="32"/>
      <c r="J1357" s="32"/>
      <c r="K1357" s="33"/>
      <c r="L1357" s="32"/>
      <c r="M1357" s="32"/>
      <c r="N1357" s="16"/>
      <c r="O1357" s="19"/>
    </row>
    <row r="1358" spans="5:15" ht="12.75">
      <c r="E1358" s="32"/>
      <c r="F1358" s="32"/>
      <c r="G1358" s="32"/>
      <c r="H1358" s="33"/>
      <c r="I1358" s="32"/>
      <c r="J1358" s="32"/>
      <c r="K1358" s="33"/>
      <c r="L1358" s="32"/>
      <c r="M1358" s="32"/>
      <c r="N1358" s="16"/>
      <c r="O1358" s="19"/>
    </row>
    <row r="1359" spans="5:15" ht="12.75">
      <c r="E1359" s="32"/>
      <c r="F1359" s="32"/>
      <c r="G1359" s="32"/>
      <c r="H1359" s="33"/>
      <c r="I1359" s="32"/>
      <c r="J1359" s="32"/>
      <c r="K1359" s="33"/>
      <c r="L1359" s="32"/>
      <c r="M1359" s="32"/>
      <c r="N1359" s="16"/>
      <c r="O1359" s="19"/>
    </row>
    <row r="1360" spans="5:15" ht="12.75">
      <c r="E1360" s="32"/>
      <c r="F1360" s="32"/>
      <c r="G1360" s="32"/>
      <c r="H1360" s="33"/>
      <c r="I1360" s="32"/>
      <c r="J1360" s="32"/>
      <c r="K1360" s="33"/>
      <c r="L1360" s="32"/>
      <c r="M1360" s="32"/>
      <c r="N1360" s="16"/>
      <c r="O1360" s="19"/>
    </row>
    <row r="1361" spans="5:15" ht="12.75">
      <c r="E1361" s="32"/>
      <c r="F1361" s="32"/>
      <c r="G1361" s="32"/>
      <c r="H1361" s="33"/>
      <c r="I1361" s="32"/>
      <c r="J1361" s="32"/>
      <c r="K1361" s="33"/>
      <c r="L1361" s="32"/>
      <c r="M1361" s="32"/>
      <c r="N1361" s="16"/>
      <c r="O1361" s="19"/>
    </row>
    <row r="1362" spans="5:15" ht="12.75">
      <c r="E1362" s="32"/>
      <c r="F1362" s="32"/>
      <c r="G1362" s="32"/>
      <c r="H1362" s="33"/>
      <c r="I1362" s="32"/>
      <c r="J1362" s="32"/>
      <c r="K1362" s="33"/>
      <c r="L1362" s="32"/>
      <c r="M1362" s="32"/>
      <c r="N1362" s="16"/>
      <c r="O1362" s="19"/>
    </row>
    <row r="1363" spans="5:15" ht="12.75">
      <c r="E1363" s="32"/>
      <c r="F1363" s="32"/>
      <c r="G1363" s="32"/>
      <c r="H1363" s="33"/>
      <c r="I1363" s="32"/>
      <c r="J1363" s="32"/>
      <c r="K1363" s="33"/>
      <c r="L1363" s="32"/>
      <c r="M1363" s="32"/>
      <c r="N1363" s="16"/>
      <c r="O1363" s="19"/>
    </row>
    <row r="1364" spans="5:15" ht="12.75">
      <c r="E1364" s="32"/>
      <c r="F1364" s="32"/>
      <c r="G1364" s="32"/>
      <c r="H1364" s="33"/>
      <c r="I1364" s="32"/>
      <c r="J1364" s="32"/>
      <c r="K1364" s="33"/>
      <c r="L1364" s="32"/>
      <c r="M1364" s="32"/>
      <c r="N1364" s="16"/>
      <c r="O1364" s="19"/>
    </row>
    <row r="1365" spans="5:15" ht="12.75">
      <c r="E1365" s="32"/>
      <c r="F1365" s="32"/>
      <c r="G1365" s="32"/>
      <c r="H1365" s="33"/>
      <c r="I1365" s="32"/>
      <c r="J1365" s="32"/>
      <c r="K1365" s="33"/>
      <c r="L1365" s="32"/>
      <c r="M1365" s="32"/>
      <c r="N1365" s="16"/>
      <c r="O1365" s="19"/>
    </row>
    <row r="1366" spans="5:15" ht="12.75">
      <c r="E1366" s="32"/>
      <c r="F1366" s="32"/>
      <c r="G1366" s="32"/>
      <c r="H1366" s="33"/>
      <c r="I1366" s="32"/>
      <c r="J1366" s="32"/>
      <c r="K1366" s="33"/>
      <c r="L1366" s="32"/>
      <c r="M1366" s="32"/>
      <c r="N1366" s="16"/>
      <c r="O1366" s="19"/>
    </row>
    <row r="1367" spans="5:15" ht="12.75">
      <c r="E1367" s="32"/>
      <c r="F1367" s="32"/>
      <c r="G1367" s="32"/>
      <c r="H1367" s="33"/>
      <c r="I1367" s="32"/>
      <c r="J1367" s="32"/>
      <c r="K1367" s="33"/>
      <c r="L1367" s="32"/>
      <c r="M1367" s="32"/>
      <c r="N1367" s="16"/>
      <c r="O1367" s="19"/>
    </row>
    <row r="1368" spans="5:15" ht="12.75">
      <c r="E1368" s="32"/>
      <c r="F1368" s="32"/>
      <c r="G1368" s="32"/>
      <c r="H1368" s="33"/>
      <c r="I1368" s="32"/>
      <c r="J1368" s="32"/>
      <c r="K1368" s="33"/>
      <c r="L1368" s="32"/>
      <c r="M1368" s="32"/>
      <c r="N1368" s="16"/>
      <c r="O1368" s="19"/>
    </row>
    <row r="1369" spans="5:15" ht="12.75">
      <c r="E1369" s="32"/>
      <c r="F1369" s="32"/>
      <c r="G1369" s="32"/>
      <c r="H1369" s="33"/>
      <c r="I1369" s="32"/>
      <c r="J1369" s="32"/>
      <c r="K1369" s="33"/>
      <c r="L1369" s="32"/>
      <c r="M1369" s="32"/>
      <c r="N1369" s="16"/>
      <c r="O1369" s="19"/>
    </row>
    <row r="1370" spans="5:15" ht="12.75">
      <c r="E1370" s="32"/>
      <c r="F1370" s="32"/>
      <c r="G1370" s="32"/>
      <c r="H1370" s="33"/>
      <c r="I1370" s="32"/>
      <c r="J1370" s="32"/>
      <c r="K1370" s="33"/>
      <c r="L1370" s="32"/>
      <c r="M1370" s="32"/>
      <c r="N1370" s="16"/>
      <c r="O1370" s="19"/>
    </row>
    <row r="1371" spans="5:15" ht="12.75">
      <c r="E1371" s="32"/>
      <c r="F1371" s="32"/>
      <c r="G1371" s="32"/>
      <c r="H1371" s="33"/>
      <c r="I1371" s="32"/>
      <c r="J1371" s="32"/>
      <c r="K1371" s="33"/>
      <c r="L1371" s="32"/>
      <c r="M1371" s="32"/>
      <c r="N1371" s="16"/>
      <c r="O1371" s="19"/>
    </row>
    <row r="1372" spans="5:15" ht="12.75">
      <c r="E1372" s="32"/>
      <c r="F1372" s="32"/>
      <c r="G1372" s="32"/>
      <c r="H1372" s="33"/>
      <c r="I1372" s="32"/>
      <c r="J1372" s="32"/>
      <c r="K1372" s="33"/>
      <c r="L1372" s="32"/>
      <c r="M1372" s="32"/>
      <c r="N1372" s="16"/>
      <c r="O1372" s="19"/>
    </row>
    <row r="1373" spans="5:15" ht="12.75">
      <c r="E1373" s="32"/>
      <c r="F1373" s="32"/>
      <c r="G1373" s="32"/>
      <c r="H1373" s="33"/>
      <c r="I1373" s="32"/>
      <c r="J1373" s="32"/>
      <c r="K1373" s="33"/>
      <c r="L1373" s="32"/>
      <c r="M1373" s="32"/>
      <c r="N1373" s="16"/>
      <c r="O1373" s="19"/>
    </row>
    <row r="1374" spans="5:15" ht="12.75">
      <c r="E1374" s="32"/>
      <c r="F1374" s="32"/>
      <c r="G1374" s="32"/>
      <c r="H1374" s="33"/>
      <c r="I1374" s="32"/>
      <c r="J1374" s="32"/>
      <c r="K1374" s="33"/>
      <c r="L1374" s="32"/>
      <c r="M1374" s="32"/>
      <c r="N1374" s="16"/>
      <c r="O1374" s="19"/>
    </row>
    <row r="1375" spans="5:15" ht="12.75">
      <c r="E1375" s="32"/>
      <c r="F1375" s="32"/>
      <c r="G1375" s="32"/>
      <c r="H1375" s="33"/>
      <c r="I1375" s="32"/>
      <c r="J1375" s="32"/>
      <c r="K1375" s="33"/>
      <c r="L1375" s="32"/>
      <c r="M1375" s="32"/>
      <c r="N1375" s="16"/>
      <c r="O1375" s="19"/>
    </row>
    <row r="1376" spans="5:15" ht="12.75">
      <c r="E1376" s="32"/>
      <c r="F1376" s="32"/>
      <c r="G1376" s="32"/>
      <c r="H1376" s="33"/>
      <c r="I1376" s="32"/>
      <c r="J1376" s="32"/>
      <c r="K1376" s="33"/>
      <c r="L1376" s="32"/>
      <c r="M1376" s="32"/>
      <c r="N1376" s="16"/>
      <c r="O1376" s="19"/>
    </row>
    <row r="1377" spans="5:15" ht="12.75">
      <c r="E1377" s="32"/>
      <c r="F1377" s="32"/>
      <c r="G1377" s="32"/>
      <c r="H1377" s="33"/>
      <c r="I1377" s="32"/>
      <c r="J1377" s="32"/>
      <c r="K1377" s="33"/>
      <c r="L1377" s="32"/>
      <c r="M1377" s="32"/>
      <c r="N1377" s="16"/>
      <c r="O1377" s="19"/>
    </row>
    <row r="1378" spans="5:15" ht="12.75">
      <c r="E1378" s="32"/>
      <c r="F1378" s="32"/>
      <c r="G1378" s="32"/>
      <c r="H1378" s="33"/>
      <c r="I1378" s="32"/>
      <c r="J1378" s="32"/>
      <c r="K1378" s="33"/>
      <c r="L1378" s="32"/>
      <c r="M1378" s="32"/>
      <c r="N1378" s="16"/>
      <c r="O1378" s="19"/>
    </row>
    <row r="1379" spans="5:15" ht="12.75">
      <c r="E1379" s="32"/>
      <c r="F1379" s="32"/>
      <c r="G1379" s="32"/>
      <c r="H1379" s="33"/>
      <c r="I1379" s="32"/>
      <c r="J1379" s="32"/>
      <c r="K1379" s="33"/>
      <c r="L1379" s="32"/>
      <c r="M1379" s="32"/>
      <c r="N1379" s="16"/>
      <c r="O1379" s="19"/>
    </row>
    <row r="1380" spans="5:15" ht="12.75">
      <c r="E1380" s="32"/>
      <c r="F1380" s="32"/>
      <c r="G1380" s="32"/>
      <c r="H1380" s="33"/>
      <c r="I1380" s="32"/>
      <c r="J1380" s="32"/>
      <c r="K1380" s="33"/>
      <c r="L1380" s="32"/>
      <c r="M1380" s="32"/>
      <c r="N1380" s="16"/>
      <c r="O1380" s="19"/>
    </row>
    <row r="1381" spans="5:15" ht="12.75">
      <c r="E1381" s="32"/>
      <c r="F1381" s="32"/>
      <c r="G1381" s="32"/>
      <c r="H1381" s="33"/>
      <c r="I1381" s="32"/>
      <c r="J1381" s="32"/>
      <c r="K1381" s="33"/>
      <c r="L1381" s="32"/>
      <c r="M1381" s="32"/>
      <c r="N1381" s="16"/>
      <c r="O1381" s="19"/>
    </row>
    <row r="1382" spans="5:15" ht="12.75">
      <c r="E1382" s="32"/>
      <c r="F1382" s="32"/>
      <c r="G1382" s="32"/>
      <c r="H1382" s="33"/>
      <c r="I1382" s="32"/>
      <c r="J1382" s="32"/>
      <c r="K1382" s="33"/>
      <c r="L1382" s="32"/>
      <c r="M1382" s="32"/>
      <c r="N1382" s="16"/>
      <c r="O1382" s="19"/>
    </row>
    <row r="1383" spans="5:15" ht="12.75">
      <c r="E1383" s="32"/>
      <c r="F1383" s="32"/>
      <c r="G1383" s="32"/>
      <c r="H1383" s="33"/>
      <c r="I1383" s="32"/>
      <c r="J1383" s="32"/>
      <c r="K1383" s="33"/>
      <c r="L1383" s="32"/>
      <c r="M1383" s="32"/>
      <c r="N1383" s="16"/>
      <c r="O1383" s="19"/>
    </row>
    <row r="1384" spans="5:15" ht="12.75">
      <c r="E1384" s="32"/>
      <c r="F1384" s="32"/>
      <c r="G1384" s="32"/>
      <c r="H1384" s="33"/>
      <c r="I1384" s="32"/>
      <c r="J1384" s="32"/>
      <c r="K1384" s="33"/>
      <c r="L1384" s="32"/>
      <c r="M1384" s="32"/>
      <c r="N1384" s="16"/>
      <c r="O1384" s="19"/>
    </row>
    <row r="1385" spans="5:15" ht="12.75">
      <c r="E1385" s="32"/>
      <c r="F1385" s="32"/>
      <c r="G1385" s="32"/>
      <c r="H1385" s="33"/>
      <c r="I1385" s="32"/>
      <c r="J1385" s="32"/>
      <c r="K1385" s="33"/>
      <c r="L1385" s="32"/>
      <c r="M1385" s="32"/>
      <c r="N1385" s="16"/>
      <c r="O1385" s="19"/>
    </row>
    <row r="1386" spans="5:15" ht="12.75">
      <c r="E1386" s="32"/>
      <c r="F1386" s="32"/>
      <c r="G1386" s="32"/>
      <c r="H1386" s="33"/>
      <c r="I1386" s="32"/>
      <c r="J1386" s="32"/>
      <c r="K1386" s="33"/>
      <c r="L1386" s="32"/>
      <c r="M1386" s="32"/>
      <c r="N1386" s="16"/>
      <c r="O1386" s="19"/>
    </row>
    <row r="1387" spans="5:15" ht="12.75">
      <c r="E1387" s="32"/>
      <c r="F1387" s="32"/>
      <c r="G1387" s="32"/>
      <c r="H1387" s="33"/>
      <c r="I1387" s="32"/>
      <c r="J1387" s="32"/>
      <c r="K1387" s="33"/>
      <c r="L1387" s="32"/>
      <c r="M1387" s="32"/>
      <c r="N1387" s="16"/>
      <c r="O1387" s="19"/>
    </row>
    <row r="1388" spans="5:15" ht="12.75">
      <c r="E1388" s="32"/>
      <c r="F1388" s="32"/>
      <c r="G1388" s="32"/>
      <c r="H1388" s="33"/>
      <c r="I1388" s="32"/>
      <c r="J1388" s="32"/>
      <c r="K1388" s="33"/>
      <c r="L1388" s="32"/>
      <c r="M1388" s="32"/>
      <c r="N1388" s="16"/>
      <c r="O1388" s="19"/>
    </row>
    <row r="1389" spans="5:15" ht="12.75">
      <c r="E1389" s="32"/>
      <c r="F1389" s="32"/>
      <c r="G1389" s="32"/>
      <c r="H1389" s="33"/>
      <c r="I1389" s="32"/>
      <c r="J1389" s="32"/>
      <c r="K1389" s="33"/>
      <c r="L1389" s="32"/>
      <c r="M1389" s="32"/>
      <c r="N1389" s="16"/>
      <c r="O1389" s="19"/>
    </row>
    <row r="1390" spans="5:15" ht="12.75">
      <c r="E1390" s="32"/>
      <c r="F1390" s="32"/>
      <c r="G1390" s="32"/>
      <c r="H1390" s="33"/>
      <c r="I1390" s="32"/>
      <c r="J1390" s="32"/>
      <c r="K1390" s="33"/>
      <c r="L1390" s="32"/>
      <c r="M1390" s="32"/>
      <c r="N1390" s="16"/>
      <c r="O1390" s="19"/>
    </row>
    <row r="1391" spans="5:15" ht="12.75">
      <c r="E1391" s="32"/>
      <c r="F1391" s="32"/>
      <c r="G1391" s="32"/>
      <c r="H1391" s="33"/>
      <c r="I1391" s="32"/>
      <c r="J1391" s="32"/>
      <c r="K1391" s="33"/>
      <c r="L1391" s="32"/>
      <c r="M1391" s="32"/>
      <c r="N1391" s="16"/>
      <c r="O1391" s="19"/>
    </row>
    <row r="1392" spans="5:15" ht="12.75">
      <c r="E1392" s="32"/>
      <c r="F1392" s="32"/>
      <c r="G1392" s="32"/>
      <c r="H1392" s="33"/>
      <c r="I1392" s="32"/>
      <c r="J1392" s="32"/>
      <c r="K1392" s="33"/>
      <c r="L1392" s="32"/>
      <c r="M1392" s="32"/>
      <c r="N1392" s="16"/>
      <c r="O1392" s="19"/>
    </row>
    <row r="1393" spans="5:15" ht="12.75">
      <c r="E1393" s="32"/>
      <c r="F1393" s="32"/>
      <c r="G1393" s="32"/>
      <c r="H1393" s="33"/>
      <c r="I1393" s="32"/>
      <c r="J1393" s="32"/>
      <c r="K1393" s="33"/>
      <c r="L1393" s="32"/>
      <c r="M1393" s="32"/>
      <c r="N1393" s="16"/>
      <c r="O1393" s="19"/>
    </row>
    <row r="1394" spans="5:15" ht="12.75">
      <c r="E1394" s="32"/>
      <c r="F1394" s="32"/>
      <c r="G1394" s="32"/>
      <c r="H1394" s="33"/>
      <c r="I1394" s="32"/>
      <c r="J1394" s="32"/>
      <c r="K1394" s="33"/>
      <c r="L1394" s="32"/>
      <c r="M1394" s="32"/>
      <c r="N1394" s="16"/>
      <c r="O1394" s="19"/>
    </row>
    <row r="1395" spans="5:15" ht="12.75">
      <c r="E1395" s="32"/>
      <c r="F1395" s="32"/>
      <c r="G1395" s="32"/>
      <c r="H1395" s="33"/>
      <c r="I1395" s="32"/>
      <c r="J1395" s="32"/>
      <c r="K1395" s="33"/>
      <c r="L1395" s="32"/>
      <c r="M1395" s="32"/>
      <c r="N1395" s="16"/>
      <c r="O1395" s="19"/>
    </row>
    <row r="1396" spans="5:15" ht="12.75">
      <c r="E1396" s="32"/>
      <c r="F1396" s="32"/>
      <c r="G1396" s="32"/>
      <c r="H1396" s="33"/>
      <c r="I1396" s="32"/>
      <c r="J1396" s="32"/>
      <c r="K1396" s="33"/>
      <c r="L1396" s="32"/>
      <c r="M1396" s="32"/>
      <c r="N1396" s="16"/>
      <c r="O1396" s="19"/>
    </row>
    <row r="1397" spans="5:15" ht="12.75">
      <c r="E1397" s="32"/>
      <c r="F1397" s="32"/>
      <c r="G1397" s="32"/>
      <c r="H1397" s="33"/>
      <c r="I1397" s="32"/>
      <c r="J1397" s="32"/>
      <c r="K1397" s="33"/>
      <c r="L1397" s="32"/>
      <c r="M1397" s="32"/>
      <c r="N1397" s="16"/>
      <c r="O1397" s="19"/>
    </row>
  </sheetData>
  <mergeCells count="15">
    <mergeCell ref="A1:A4"/>
    <mergeCell ref="G1:H1"/>
    <mergeCell ref="H3:H4"/>
    <mergeCell ref="G2:G4"/>
    <mergeCell ref="B1:B4"/>
    <mergeCell ref="C1:C4"/>
    <mergeCell ref="D1:D4"/>
    <mergeCell ref="F1:F4"/>
    <mergeCell ref="E1:E4"/>
    <mergeCell ref="I1:I4"/>
    <mergeCell ref="M1:M4"/>
    <mergeCell ref="J1:K1"/>
    <mergeCell ref="J2:J4"/>
    <mergeCell ref="K3:K4"/>
    <mergeCell ref="L1:L4"/>
  </mergeCells>
  <printOptions gridLines="1" horizontalCentered="1"/>
  <pageMargins left="0.1968503937007874" right="0.1968503937007874" top="0.71" bottom="0.4" header="0.47" footer="0.2"/>
  <pageSetup horizontalDpi="300" verticalDpi="300" orientation="landscape" paperSize="9" scale="83" r:id="rId1"/>
  <headerFooter alignWithMargins="0">
    <oddHeader>&amp;C&amp;"Arial CE,Pogrubiony"&amp;13Wykonanie wydatków budżetu miasta Opola w 2009 roku&amp;R&amp;11Załącznik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2010-03-19T09:19:16Z</cp:lastPrinted>
  <dcterms:created xsi:type="dcterms:W3CDTF">2000-11-14T12:10:39Z</dcterms:created>
  <dcterms:modified xsi:type="dcterms:W3CDTF">2010-03-22T10:15:36Z</dcterms:modified>
  <cp:category/>
  <cp:version/>
  <cp:contentType/>
  <cp:contentStatus/>
</cp:coreProperties>
</file>