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35" activeTab="0"/>
  </bookViews>
  <sheets>
    <sheet name="Wydatki zał.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  <definedName name="aa" localSheetId="0" hidden="1">'[7]Inwestycje-zał.3'!#REF!</definedName>
    <definedName name="aa" hidden="1">'[4]Inwestycje-zał.3'!#REF!</definedName>
    <definedName name="aaa" localSheetId="0" hidden="1">'[5]Inwestycje-zał.3'!#REF!</definedName>
    <definedName name="aaa" hidden="1">'[2]Inwestycje-zał.3'!#REF!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localSheetId="0" hidden="1">'[7]Inwestycje-zał.3'!#REF!</definedName>
    <definedName name="kkk" hidden="1">'[4]Inwestycje-zał.3'!#REF!</definedName>
    <definedName name="_xlnm.Print_Area" localSheetId="0">'Wydatki zał. 2'!$A$1:$M$699</definedName>
    <definedName name="planowanie" hidden="1">'[1]Inwestycje-zał.3'!#REF!</definedName>
    <definedName name="Sierpień" hidden="1">'[1]Inwestycje-zał.3'!#REF!</definedName>
    <definedName name="_xlnm.Print_Titles" localSheetId="0">'Wydatki zał. 2'!$1:$5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localSheetId="0" hidden="1">'[6]INWESTYCJE'!#REF!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<sst xmlns="http://schemas.openxmlformats.org/spreadsheetml/2006/main" count="726" uniqueCount="619">
  <si>
    <t>Wydatki na publikację "Opole 2006 - Biuletyn Statystyczny"</t>
  </si>
  <si>
    <t>Wybory do Sejmu i Senatu</t>
  </si>
  <si>
    <t>Dodatkowe służby patrolowe w czasie ponadnormatywnym</t>
  </si>
  <si>
    <t>Wydatki na inwestycje i zakupy inwestycyjne z zakresu administracji rządowej oraz inne zadania zlecone ustawami realizowane przez powiat - zakup sprzętu i urządzeń specjalistycznych</t>
  </si>
  <si>
    <t>Wydatki na inwestycje i zakupy inwestycyjne z zakresu administracji rządowej oraz inne zadania zlecone ustawami realizowane przez powiat - zakup specjalistycznego samochodu ratowniczo - gaśniczego</t>
  </si>
  <si>
    <t>Zakup specjalistycznego samochodu ratowniczo-gaśniczego</t>
  </si>
  <si>
    <t>Wydatki na inwestycje i zakupy inwestycyjne z zakresu administracji rządowej oraz inne zadania zlecone ustawami realizowane przez powiat - Modernizacja użytkowanych obiektów przez Komendę Miejska Państwowej Straży Pożarnej</t>
  </si>
  <si>
    <t>Zakup ciężkiego samochodu pożarniczego dla OSP Bierkowice</t>
  </si>
  <si>
    <t>Budowa radiowego systemu monitoringu miasta - etap I</t>
  </si>
  <si>
    <t>PSP Nr 2 - remont sanitariatów</t>
  </si>
  <si>
    <t>PSP Nr 2 – wykonanie wentylacji</t>
  </si>
  <si>
    <t>PSP Nr 5 - przebudowa boiska szkolnego na tartanowe wraz z oświetleniem</t>
  </si>
  <si>
    <t>PSP Nr 10 - remont sali gimnastycznej i wymiana okien</t>
  </si>
  <si>
    <t>PSP Nr 11 - przebudowa boiska szkolnego na tartanowe wraz z oświetleniem</t>
  </si>
  <si>
    <t>PSP Nr 11 – wymiana instalacji oświetleniowej</t>
  </si>
  <si>
    <t>PSP Nr 11 – instalacja monitoringu wizyjnego terenu zewnętrznego szkoły oraz boiska wielofunkcyjnego</t>
  </si>
  <si>
    <t>PSP Nr 14 - opracowanie audytu i dokumentacji termomodernizacyjnej</t>
  </si>
  <si>
    <t>PSP Nr 15 - przebudowa wejścia do świetlicy szkolnej z przystosowaniem dla osób niepełnosprawnych</t>
  </si>
  <si>
    <t>PSP Nr 15 - wykonanie projektu windy zewnętrznej w budynku głównym szkoły</t>
  </si>
  <si>
    <t>PSP Nr 16 - zakup sprzętu komputerowego</t>
  </si>
  <si>
    <t>PSP Nr 20 - termomodernizacja obiektów</t>
  </si>
  <si>
    <t>Publiczna Szkoła Podstawowa Nr 21 - remont sanitariatów</t>
  </si>
  <si>
    <t>Publiczna Szkoła Podstawowa Nr 21 - wymiana podłogi w sali gimnastycznej</t>
  </si>
  <si>
    <t>PSP Nr 24 – remont balkonów zewnętrznych</t>
  </si>
  <si>
    <t>PSP Nr 24 – budowa boiska tartanowego wraz z oświetleniem</t>
  </si>
  <si>
    <t>PSP Nr 29 – remont parkietu sali gimnastycznej</t>
  </si>
  <si>
    <t>Wydatki na realizację własnych zadań bieżących gmin (związków gmin) Nauczanie języka angielskiego w klasie pierwszej i drugiej szkoły podstawowej w roku szkolnym 2007/2008</t>
  </si>
  <si>
    <t>Przedszkole Publiczne Nr 4 – remont dachu</t>
  </si>
  <si>
    <t>Przedszkole Publiczne Nr 14 – remont dachu</t>
  </si>
  <si>
    <t>PG Nr 1 - zakup sprzętu komputerowego</t>
  </si>
  <si>
    <t>PG Nr 3 - budowa boiska o nawierzchni z trawy syntetycznej wraz z oświetleniem</t>
  </si>
  <si>
    <t xml:space="preserve">PG Nr 4 – remont dachu nad salą gimnastyczną </t>
  </si>
  <si>
    <t>PG Nr 5 – remont przewodów kominowych</t>
  </si>
  <si>
    <t>PG Nr 7 - opracowanie dokumentacji budowy hali namiotowej</t>
  </si>
  <si>
    <t>PG Nr 7 - przebudowa boiska</t>
  </si>
  <si>
    <t>PG Nr 7 – wymiana instalacji oświetleniowej</t>
  </si>
  <si>
    <t>PG Nr 8 - zakup sprzętu komputerowego</t>
  </si>
  <si>
    <t>PG Nr 3 i PG Nr 4 - opracowanie audytu i dokumentacji termomodernizacyjnej</t>
  </si>
  <si>
    <t>PLO Nr II - termomodernizacja obiektu</t>
  </si>
  <si>
    <t>Publiczne Liceum Ogólnokształcące Nr II – zakup kserokopiarki</t>
  </si>
  <si>
    <t>Zespół Szkół Technicznych i Ogólnokształcących – Publiczne Liceum Ogólnokształcące Nr IV - zakupy inwestycyjne sprzętu</t>
  </si>
  <si>
    <t>Zespół Szkół Technicznych i Ogólnokształcących – wykonanie łapaczy piłek</t>
  </si>
  <si>
    <t>Zespół Szkół im. Prymasa Tysiąclecia – remont dachu budynku OHP</t>
  </si>
  <si>
    <t>PLO Nr VI - zakup sprzętu komputerowego</t>
  </si>
  <si>
    <t>Zespół Szkół Ekonomicznych - zakupy inwestycyjne sprzętu</t>
  </si>
  <si>
    <t>Zespół Szkół Ekonomicznych – wykonanie wentylacji</t>
  </si>
  <si>
    <t>Zespół Szkół Technicznych i Ogólnokształcących - zakupy inwestycyjne sprzętu</t>
  </si>
  <si>
    <t>Zespół Szkół Zawodowych Nr 4 - zakupy inwestycyjne sprzętu</t>
  </si>
  <si>
    <t>Zespół Szkół Zawodowych Nr 4 - wykonanie monitoringu wizyjnego</t>
  </si>
  <si>
    <t>Zespół Szkół Zawodowych im.Staszica - zakupy inwestycyjne sprzętu</t>
  </si>
  <si>
    <t>Centrum Kształcenia Praktycznego - zakupy inwestycyjne sprzętu</t>
  </si>
  <si>
    <t>Adaptacja Bursy na pracownię hotelarską</t>
  </si>
  <si>
    <t>Miejski Ośrodek Doskonalenia Nauczycieli, 
w tym:</t>
  </si>
  <si>
    <t>Adaptacja pomieszczeń w PSP Nr 10 dla potrzeb Miejskiego Ośrodka Doskonalenia Nauczycieli</t>
  </si>
  <si>
    <t>Stypendia motywacyjne dla uczniów</t>
  </si>
  <si>
    <t>Dofinansowanie pracodawcom kosztów przygotowania zawodowego młodocianych pracowników</t>
  </si>
  <si>
    <t>Realizacja akcji „Pij mleko codziennie”</t>
  </si>
  <si>
    <t>Zobowiązania zlikwidowanych jednostek oświatowych</t>
  </si>
  <si>
    <t>Wypłata odszkodowania z tytułu realizacji wyroku Sądu Okręgowego w Opolu</t>
  </si>
  <si>
    <t>Dofinansowanie wycieczek edukacyjnych dla dzieci i młodzieży do miejsc pamięci narodowej</t>
  </si>
  <si>
    <t>Realizacja rządowego programu wspierania w latach 2007-2009 organów prowadzących w zapewnieniu bezpiecznych warunków nauki, wychowania i opieki w publicznych szkołach i placówkach "Monitoring wizyjny w szkołach i placówkach"</t>
  </si>
  <si>
    <t>Pomoc finansowa na zakup systemu analizy komputerowej zapisu kardiotokograficznego (KTG) typu MONAKO dla potrzeb Oddziału Patologii Ciąży i Sali Porodowej Samodzielnego Specjalistycznego Zespołu Opieki Zdrowotnej nad Matką i Dzieckiem w Opolu</t>
  </si>
  <si>
    <t>SP ZOZ Zaodrze - adaptacja pomieszczeń na szatnię dla pracowników</t>
  </si>
  <si>
    <t>SP ZOZ Zaodrze - adaptacja pomieszczeń na punkt informacyjno-rejestracyjny</t>
  </si>
  <si>
    <t>Budowa konsoli w Pracowni Mammograficznej SP ZOZ „Centrum” w Opolu</t>
  </si>
  <si>
    <t>SP ZOZ "Śródmieście" - remont pomieszczeń w budynku SP ZOZ "Śródmieście" w Opolu</t>
  </si>
  <si>
    <t>Remont pomieszczeń siedziby Ośrodka Diagnostyki Chorób Gruczołu Piersiowego 
SP ZOZ "Centrum" przy ul. Budowlanych</t>
  </si>
  <si>
    <t>SP ZOZ Zaodrze - wymiana instalacji co</t>
  </si>
  <si>
    <t>Pomoc finansowa na sfinansowanie zakupu ambulansu przewozowego dla  Opolskiego Centrum Ratownictwa Medycznego w Opolu</t>
  </si>
  <si>
    <t>Realizacja programu profilaktyki i promocji zdrowia - badania mammograficzne - dotacja dla SP ZOZ Centrum</t>
  </si>
  <si>
    <t xml:space="preserve">Realizacja programu profilaktyki chorób układu krążenia - dotacja dla SP ZOZ Centrum </t>
  </si>
  <si>
    <t xml:space="preserve">Realizacja programu profilaktyki chorób układu krążenia - dotacja dla SP ZOZ Zaodrze </t>
  </si>
  <si>
    <t xml:space="preserve">Realizacja programu profilaktyki chorób układu krążenia - dotacja dla SP ZOZ Śródmieście </t>
  </si>
  <si>
    <t>Realizacja programu zapobiegania otyłości wśród  dzieci "ABC zdrowego odżywiania"</t>
  </si>
  <si>
    <t>Realizacja programu profilaktyki chorób cukrzycy</t>
  </si>
  <si>
    <t xml:space="preserve">Realizacja programu profilaktyki wad postawy </t>
  </si>
  <si>
    <t xml:space="preserve">Realizacja programu profilaktyki w zakresie wczesnego wykrywania raka krtani - dotacja dla SP ZOZ Centrum </t>
  </si>
  <si>
    <t>Realizacja programu profilaktyki szczepień ochronnych przeciw meningokokom grupy C</t>
  </si>
  <si>
    <t>Prowadzenie oddziału dziennego pobytu dla dzieci z porażeniem mózgowym i innymi schorzeniami układu nerwowego</t>
  </si>
  <si>
    <t xml:space="preserve">Wydatki na realizację zadań bieżących z zakresu administracji rządowej oraz innych zadań zleconych gminom (związkom gmin) ustawami </t>
  </si>
  <si>
    <t>Realizacja programu pn. "Przekształcanie placówek opiekuńczo-wychowawczych do osiągnięcia standardów opieki i wychowania"</t>
  </si>
  <si>
    <t>Dofinansowanie działalności warsztatu terapii zajęciowej</t>
  </si>
  <si>
    <t>Wydatki na zadania bieżące z zakresu administracji rządowej oraz inne zadania zlecone ustawami realizowane przez powiat – ośrodek wsparcia dla ofiar przemocy</t>
  </si>
  <si>
    <t>Wydatki na zadania bieżące z zakresu administracji rządowej oraz inne zadania zlecone ustawami realizowane przez powiat – realizacja programów korekcyjno – edukacyjnych dla sprawców przemocy w rodzinie</t>
  </si>
  <si>
    <t>Ośrodek Readaptacji Społecznej "Szansa" - Instalacja sygnalizacji alarmu pożaru</t>
  </si>
  <si>
    <t>Ośrodek Readaptacji Społecznej "Szansa" - Instalacja oddymiania klatek schodowych</t>
  </si>
  <si>
    <t xml:space="preserve">Punkt Konsultacyjny </t>
  </si>
  <si>
    <t>Prace społecznie użyteczne</t>
  </si>
  <si>
    <t>Pomoc finansowa dla Gminy Otmuchów z przeznaczeniem na wsparcie mieszkańców poszkodowanych w wyniku nawałnicy deszczu i gradu w maju 2007r.</t>
  </si>
  <si>
    <t>Wydatki na zadania bieżące realizowane przez gminę na podstawie porozumień z organami administracji rządowej - Realizacja projektu "Program opieki nad dzieckiem i rodziną"</t>
  </si>
  <si>
    <t>Przebudowa i termomodernizacja budynku Żłobka nr 4, Opole ul. Barlickiego 2</t>
  </si>
  <si>
    <t>Żłobek Pomnik Matki Polki - adaptacja pomieszczeń w celu utworzenia dodatkowej grupy dziecięcej</t>
  </si>
  <si>
    <t>Przebudowa i remont lokalu przy 
ul. Piotrowskiej 2 w Opolu na potrzeby Żłobka  Nr 1 - opracowanie dokumentacji</t>
  </si>
  <si>
    <t>Klub Integracji Społecznej - wydatki bieżące</t>
  </si>
  <si>
    <t>Powiatowy Urząd Pracy - zakup samochodu</t>
  </si>
  <si>
    <t>Powiatowy Urząd Pracy- zakupy inwestycyjne sprzętu</t>
  </si>
  <si>
    <t>Dofinansowanie transportu specjalistycznego dla osób niepełnosprawnych</t>
  </si>
  <si>
    <t>Wydatki na realizację bieżących zadań własnych powiatu. Realizacja rządowego programu poprawy stanu bezpieczeństwa w szkołach i placówkach "Zero tolerancji dla przemocy w szkole" - Miejska Poradnia Psychologiczno-Pedagogiczna</t>
  </si>
  <si>
    <t>Wydatki na realizację bieżących zadań własnych powiatu. Realizacja programu opieki i terapii skierowanego na uczniów z niepłynnością mowy - Miejska Poradnia Psychologiczno-Pedagogiczna</t>
  </si>
  <si>
    <t>Wydatki na realizację bieżących zadań własnych powiatu. Wspieranie programów edukacyjnych i profilaktycznych realizowanych przez placówki wychowania pozaszkolnego "Zero tolerancji dla przemocy w szkole" - Młodzieżowy Dom Kultury</t>
  </si>
  <si>
    <t xml:space="preserve">Internat Zespołu Szkół Mechanicznych - wydzielenie klatki schodowej p.poż. </t>
  </si>
  <si>
    <t>Zespół Placówek Oświatowych - Bursa Szkół Pomaturalnych</t>
  </si>
  <si>
    <t>Internat Zespołu Szkół Mechanicznych - remont łazienek i sanitariatów</t>
  </si>
  <si>
    <t>Zespół Placówek Oświatowych - wymiana stolarki okiennej w budynku bursy</t>
  </si>
  <si>
    <t>Wypoczynek dzieci i młodzieży, w tym:</t>
  </si>
  <si>
    <t>Rozliczenie projektu "Wspieranie rozwoju edukacyjnego młodzieży wiejskiej poprzez programy stypendialne" w roku szkolnym 2004/2005</t>
  </si>
  <si>
    <t>Program Funduszu Spójności/ISPA                                       "Poprawa jakości wody w Opolu"</t>
  </si>
  <si>
    <t>Wydatki majątkowe niekwalifikowane związane       z realizacją Programu Fundusz Spójności/ISPA - „Poprawa jakości wody w Opolu”</t>
  </si>
  <si>
    <t>Gospodarka odpadami</t>
  </si>
  <si>
    <t>Organizacja systemu selektywnej zbiórki odpadów w systemie pojemnikowym</t>
  </si>
  <si>
    <t>Remont zabytkowej fontanny Ceres</t>
  </si>
  <si>
    <t>Zakup materiału sadzeniowego na miejskie tereny zieleni</t>
  </si>
  <si>
    <t>Wykonanie przyłącza kanalizacyjnego                  i wykonanie boksów dla psów wraz                               z aktualizacją dokumentacji</t>
  </si>
  <si>
    <t>Przebudowa oświetlenia na ul.Budowlanych (odc. od ul.Prudnickiej do obwodnicy północnej)</t>
  </si>
  <si>
    <t>Budowa oświetlenia ulicy Olsztyńskiej</t>
  </si>
  <si>
    <t xml:space="preserve">Oświetlenie Alei Gwiazd Polskiej Piosenki </t>
  </si>
  <si>
    <t>Miejski Zarząd Dróg - zakupy inwestycyjne sprzętu</t>
  </si>
  <si>
    <t>Zakup znaczków rejestracyjnych dla psów</t>
  </si>
  <si>
    <t>Analizy i opracowania dot. opracowanej dokumentacji przyszłościowej</t>
  </si>
  <si>
    <t>Rozbiórka nieczynnego obiektu szaletu na ul.Ściegiennego</t>
  </si>
  <si>
    <t>Budowa separatorów na wylotach kanalizacji deszczowej lewobrzeżnej zlewni rzeki Odry</t>
  </si>
  <si>
    <t>Budowa dróg, oświetlenia ulicznego, sieci wodociągowej, kanalizacji sanitarnej i deszczowej w rejonie obwodnicy Północnej – ul. Północnej w Opolu</t>
  </si>
  <si>
    <t>Uzbrojenie terenu w rejonie ul. Wrocławskiej-Kokota w Opolu</t>
  </si>
  <si>
    <t xml:space="preserve">Uzbrojenie terenów w rejonie ulicy Arki Bożka w Opolu </t>
  </si>
  <si>
    <t xml:space="preserve">Budowa kanalizacji deszczowej i urządzeń podczyszczających wraz z przebudową rowu 
R-12 w dzielnicy Nowa Wieś Królewska ul.Żwirowa, Al.Przyjaźni, ul.Marka z Jemielnicy w Opolu </t>
  </si>
  <si>
    <t>Rozbiórka budynków handlowo - usługowych na terenie targowiska „Centrum”</t>
  </si>
  <si>
    <t>Przebudowa sieci wodociągowej, kanalizacji sanitarnej i deszczowej oraz sieci energetycznej i oświetleniowej wraz z budową nawierzchni ul.Miłej</t>
  </si>
  <si>
    <t xml:space="preserve">Odszkodowania z tytułu obniżenia wartości nieruchomości gruntowej spowodowanej umieszczeniem na niej urządzeń infrastruktury technicznej </t>
  </si>
  <si>
    <t>Przebudowa linii kablowych niskiego napięcia usytuowanych na działkach przy ul. Tarnopolskiej w Opolu</t>
  </si>
  <si>
    <t>Rozbudowa parkingu przy ul.Batalionu Zośka</t>
  </si>
  <si>
    <t>Wydatki związane z oświetleniem iluminacyjnym elewacji budynków "Opolska Wenecja" nad kanałem Młynówka w Opolu</t>
  </si>
  <si>
    <t>Miejska Telewizja Opole Sp. z o.o.</t>
  </si>
  <si>
    <t>Wyposażenie techniczne budynku zaplecza technicznego z salą prób Opolskiego Teatru Lalki i Aktora im. A.Smolki</t>
  </si>
  <si>
    <t>Przebudowa Amfiteatru Tysiąclecia w Opolu</t>
  </si>
  <si>
    <t>Organizacja konkursu architektonicznego na przebudowę Amfiteatru Tysiąclecia w Opolu</t>
  </si>
  <si>
    <t>Przygotowanie dokumentacji remontu budynku Zespołu Pieśni i Tańca "Opole" przy Al. Przyjaźni</t>
  </si>
  <si>
    <t xml:space="preserve">Zagospodarowanie terenu - przebudowa placu od strony północnej Galerii Sztuki Współczesnej w Opolu </t>
  </si>
  <si>
    <t>Przebudowa, rozbudowa i nadbudowa budynku przy ul. Minorytów 4 z przeznaczeniem na siedzibę wypożyczalni centralnej Miejskiej Biblioteki Publicznej w Opolu</t>
  </si>
  <si>
    <t>Budowa fundamentów pod posadowienie rzeźb plenerowych Pierwszego Międzynarodowego  Pleneru Rzeźby w marmurze Opole 2006 wraz 
  z montażem rzeźb i z zagospodarowaniem terenu</t>
  </si>
  <si>
    <t>Adaptacja budynku akwarium - terrarium na pawilon zwierząt nocnych i ekspozycję "żywych dinozaurów" w Ogrodzie Zoologicznym w Opolu</t>
  </si>
  <si>
    <t xml:space="preserve">Zakupy inwestycyjne sprzętu </t>
  </si>
  <si>
    <t xml:space="preserve">Adaptacja budynku akwarium - terrarium na pawilon zwierząt nocnych i ekspozycję żywych dinozaurów" - aktualizacja kosztorysów inwestorskich, przedmiarów i wykonania specyfikacji wykonania robót </t>
  </si>
  <si>
    <t xml:space="preserve">Budowa pawilonu orangutanów - nosorożców wraz z przylegającym wybiegiem zewnętrznym - opracowanie dokumentacji technicznej </t>
  </si>
  <si>
    <t>Budowa sanitariatów na terenie Ogrodu Zoologicznego - I etap wykonanie projektu ogólnobudowlanego</t>
  </si>
  <si>
    <t>Budowa zaplecza socjalnego dla pracowników Ogrodu Zoologicznego I etap wykonanie projektu ogólnobudowlanego</t>
  </si>
  <si>
    <t>Przebudowa płyty boiska stadionu miejskiego przy ulicy Oleskiej</t>
  </si>
  <si>
    <t>Budowa stadionu lekkoatletycznego w Opolu ul. Szarych Szeregów  - II etap</t>
  </si>
  <si>
    <t xml:space="preserve">Przebudowa części budynku gospodarczego na toalety stadionu żużlowego wraz z pokojem pomocniczym dla lekarza dyżurnego w Opolu przy ul.Wschodniej </t>
  </si>
  <si>
    <t>Remont masztów oświetleniowych oraz utworzenie sektora wyznaczonego dla kibiców przyjezdnych na stadionie miejskim przy ul.Oleskiej</t>
  </si>
  <si>
    <t>Opracowanie dokumentacji technicznej i studium wykonalności do projektu pn. "ODRA uRZEKA w Opolu"</t>
  </si>
  <si>
    <t xml:space="preserve">Wykonanie systemu nagłośnieniowego stadionu żużlowego w Opolu przy ul. Wschodniej </t>
  </si>
  <si>
    <t xml:space="preserve">zakup i montaż ochronnych barier pneumatycznych dla stadionu żużlowego w Opolu przy ul. Wschodniej </t>
  </si>
  <si>
    <t xml:space="preserve">Przebudowa kopuły Hali Widowiskowo – Sportowej „Okrąglak” </t>
  </si>
  <si>
    <t>Wykonanie monitoringu na obiekcie Krytej Pływalni "Akwarium" oraz Sztucznego Lodowiska "Toropol"</t>
  </si>
  <si>
    <t>Zagospodarowanie terenu kąpieliska Bolko wraz z budową boiska do piłki siatkowej i nawiezieniem piasku na plażę</t>
  </si>
  <si>
    <t>Budowa rowerowego toru przeszkód</t>
  </si>
  <si>
    <r>
      <t xml:space="preserve">Straż Miejska </t>
    </r>
    <r>
      <rPr>
        <i/>
        <sz val="10"/>
        <rFont val="Arial CE"/>
        <family val="2"/>
      </rPr>
      <t>- zakup samochodu</t>
    </r>
  </si>
  <si>
    <t>Różne jednostki obsługi gospodarki mieszkaniowej</t>
  </si>
  <si>
    <t>Remonty mieszkań komunalnych - Spółka "Feroma"</t>
  </si>
  <si>
    <t>Gospodarka gruntami i nieruchomościami</t>
  </si>
  <si>
    <t>Wydatki na zadania bieżące z zakresu administracji rządowej oraz inne zadania zlecone ustawami realizowane przez powiat</t>
  </si>
  <si>
    <t>Koszty eksmisji</t>
  </si>
  <si>
    <t>Rozbiórka budynków mieszkalnych i gospodarczych</t>
  </si>
  <si>
    <t>Zwrot kaucji mieszkaniowych</t>
  </si>
  <si>
    <t>DZIAŁALNOŚĆ USŁUGOWA</t>
  </si>
  <si>
    <t>Plany zagospodarowania przestrzennego</t>
  </si>
  <si>
    <t>Opracowania projektowe</t>
  </si>
  <si>
    <t>Opracowania projektowe (zmiany)</t>
  </si>
  <si>
    <t xml:space="preserve">Realizacja projektu „Via Regia C III” </t>
  </si>
  <si>
    <t>Prace geodezyjne i kartograficzne (nieinwestycyjne)</t>
  </si>
  <si>
    <t>Nadzór budowlany</t>
  </si>
  <si>
    <t>Cmentarze</t>
  </si>
  <si>
    <t>Wydatki na zadania bieżące realizowane przez gminę na podstawie porozumień z organami administracji rządowej</t>
  </si>
  <si>
    <t xml:space="preserve">ADMINISTRACJA PUBLICZNA </t>
  </si>
  <si>
    <t>Urzędy wojewódzkie</t>
  </si>
  <si>
    <t xml:space="preserve">Starostwa powiatowe </t>
  </si>
  <si>
    <t xml:space="preserve">Rady gmin (miast i miast na prawach powiatu) </t>
  </si>
  <si>
    <t>Rejestracja i emisja sesji Rady Miasta Opola</t>
  </si>
  <si>
    <t xml:space="preserve">Urzędy gmin (miast i miast na prawach powiatu) </t>
  </si>
  <si>
    <t>Komputeryzacja Urzędu Miasta</t>
  </si>
  <si>
    <t>Realizacja projektu „eurząd dla mieszkańca Opolszczyzny”</t>
  </si>
  <si>
    <t>Komisje poborowe</t>
  </si>
  <si>
    <t>Wydatki na zadania realizowane przez powiat na podstawie porozumień z organami administracji rządowej</t>
  </si>
  <si>
    <t>Obsługa Urzędu Miasta</t>
  </si>
  <si>
    <t>Udział w stowarzyszeniach i organizacjach - składki członkowskie</t>
  </si>
  <si>
    <t>URZĘDY NACZELNYCH ORGANÓW WŁADZY PAŃSTWOWEJ, KONTROLI I OCHRONY PRAWA ORAZ SĄDOWNICTWA</t>
  </si>
  <si>
    <t>Urzędy naczelnych organów władzy państwowej, kontroli i ochrony prawa</t>
  </si>
  <si>
    <t xml:space="preserve">BEZPIECZEŃSTWO PUBLICZNE I OCHRONA PRZECIWPOŻAROWA </t>
  </si>
  <si>
    <t xml:space="preserve">Komendy wojewódzkie Policji </t>
  </si>
  <si>
    <t>Komendy powiatowe Państwowej Straży Pożarnej</t>
  </si>
  <si>
    <t>Ochotnicze straże pożarne</t>
  </si>
  <si>
    <t>Obrona cywilna</t>
  </si>
  <si>
    <t>Zadania ratownictwa górskiego i wodnego</t>
  </si>
  <si>
    <t>Dotacja</t>
  </si>
  <si>
    <t xml:space="preserve">Straż Miejska </t>
  </si>
  <si>
    <t>%</t>
  </si>
  <si>
    <t>Usuwanie skutków klęsk żywiołowych</t>
  </si>
  <si>
    <t>DOCHODY OD OSÓB PRAWNYCH, OD OSÓB FIZYCZNYCH I OD INNYCH JEDNOSTEK NIE POSIADAJĄCYCH OSOBOWOŚCI PRAWNEJ ORAZ WYDATKI ZWIĄZANE Z ICH POBOREM</t>
  </si>
  <si>
    <t>Pobór podatków, opłat i niepodatkowych należności budżetowych</t>
  </si>
  <si>
    <t>Prowizje z tytułu opłaty targowej</t>
  </si>
  <si>
    <t xml:space="preserve">OBSŁUGA DŁUGU PUBLICZNEGO </t>
  </si>
  <si>
    <t xml:space="preserve">Obsługa papierów wartościowych, kredytów i pożyczek jednostek samorządu terytorialnego </t>
  </si>
  <si>
    <t>RÓŻNE ROZLICZENIA</t>
  </si>
  <si>
    <t>Rezerwy ogólne i celowe</t>
  </si>
  <si>
    <t>Rezerwa ogólna</t>
  </si>
  <si>
    <t>Rezerwa celowa</t>
  </si>
  <si>
    <t>Część równoważąca subwencji ogólnej dla powiatów</t>
  </si>
  <si>
    <t>Wpłata do budżetu państwa</t>
  </si>
  <si>
    <t>OCHRONA ZDROWIA</t>
  </si>
  <si>
    <t>Szpitale ogólne</t>
  </si>
  <si>
    <t>Lecznictwo ambulatoryjne</t>
  </si>
  <si>
    <t>Zakup sprzętu medycznego dla SP ZOZ "Śródmieście" w Opolu</t>
  </si>
  <si>
    <t>Ratownictwo medyczne</t>
  </si>
  <si>
    <t>Programy polityki zdrowotnej</t>
  </si>
  <si>
    <t>Realizacja programu edukacyjnego dla dzieci w wieku przedszkolnym "Biały ząbek"</t>
  </si>
  <si>
    <t>Realizacja programu samobadania piersi  "Badaj swoje piersi"</t>
  </si>
  <si>
    <t>Badania do celów sanitarno-epidemiologicznych</t>
  </si>
  <si>
    <t>Zwalczanie narkomanii</t>
  </si>
  <si>
    <t>Przeciwdziałanie alkoholizmowi</t>
  </si>
  <si>
    <t>Wydatki bieżące - środki z Miejskiego Programu Profilaktyki i Rozwiązywania Problemów Alkoholowych</t>
  </si>
  <si>
    <t>Składki na ubezpieczenie zdrowotne oraz świadczenia dla osób nie objętych obowiązkiem ubezpieczenia zdrowotnego</t>
  </si>
  <si>
    <t>Wydatki na zadania bieżące z zakresu administracji rządowej oraz inne zadania zlecone ustawami realizowane przez powiat (dzieci)</t>
  </si>
  <si>
    <t>Wydatki na zadania bieżące z zakresu administracji rządowej oraz inne zadania zlecone ustawami realizowane przez powiat (bezrobotni)</t>
  </si>
  <si>
    <t xml:space="preserve">Wydatki na planowane ogłoszenia o konkursach ofert związanych z ochroną zdrowia </t>
  </si>
  <si>
    <t>Wydatki na planowane ekspertyzy związane z kasacją mienia pozostałego po zlikwidowanych SP ZOZ-ach</t>
  </si>
  <si>
    <t>POMOC SPOŁECZNA</t>
  </si>
  <si>
    <t xml:space="preserve">Placówki opiekuńczo-wychowawcze </t>
  </si>
  <si>
    <t>Środki na usamodzielnienie i kontynuację nauki wychowanków placówek opiekuńczo - wychowawczych</t>
  </si>
  <si>
    <t>Pokrycie kosztów pobytu dzieci w placówkach opiekuńczo - wychowawczych poza powiatem Opole</t>
  </si>
  <si>
    <t xml:space="preserve">Domy pomocy społecznej </t>
  </si>
  <si>
    <t>Ośrodki wsparcia</t>
  </si>
  <si>
    <t>Rodziny zastępcze</t>
  </si>
  <si>
    <t>Świadczenia rodzinne, zaliczka alimentacyjna oraz składki na ubezpieczenia emerytalne i rentowe z ubezpieczenia społecznego</t>
  </si>
  <si>
    <t>Wydatki na realizację zadań bieżących z zakresu administracji rządowej oraz innych zadań zleconych gminom (związkom gmin) ustawami - realizacja świadczeń rodzinnych</t>
  </si>
  <si>
    <t>Składki na ubezpieczenie zdrowotne opłacane za osoby pobierające niektóre świadczenia z pomocy społecznej oraz niektóre świadczenia rodzinne</t>
  </si>
  <si>
    <t>Wydatki na realizację zadań bieżących z zakresu administracji rządowej oraz innych zadań zleconych gminom (związkom gmin) ustawami</t>
  </si>
  <si>
    <t>Zasiłki i pomoc w naturze oraz składki na ubezpieczenia emerytalne i rentowe</t>
  </si>
  <si>
    <t>Dodatki mieszkaniowe</t>
  </si>
  <si>
    <t>Powiatowe centra pomocy rodzinie</t>
  </si>
  <si>
    <t xml:space="preserve">Ośrodki pomocy społecznej </t>
  </si>
  <si>
    <t>środki z Miejskiego Programu Profilaktyki i Rozwiązywania Problemów Alkoholowych</t>
  </si>
  <si>
    <t>Miejski Ośrodek Pomocy Osobom Bezdomnym i Uzależnionym - zakupy inwestycyjne sprzętu</t>
  </si>
  <si>
    <t>Jednostki specjalistycznego poradnictwa, mieszkania chronione i ośrodki  interwencji kryzysowej</t>
  </si>
  <si>
    <t>Wydatki bieżące, w tym:</t>
  </si>
  <si>
    <t>Ośrodki adopcyjno-opiekuńcze</t>
  </si>
  <si>
    <t xml:space="preserve">Usługi opiekuńcze i specjalistyczne usługi opiekuńcze </t>
  </si>
  <si>
    <t xml:space="preserve">Pozostała działalność </t>
  </si>
  <si>
    <t>Ośrodek Readaptacji Społecznej "Szansa"</t>
  </si>
  <si>
    <t xml:space="preserve">Ogłoszenia prasowe związane z pomocą społeczną </t>
  </si>
  <si>
    <t>POZOSTAŁE ZADANIA W ZAKRESIE POLITYKI SPOŁECZNEJ</t>
  </si>
  <si>
    <t>Żłobki</t>
  </si>
  <si>
    <t>Zespoły do spraw orzekania o niepełnosprawności</t>
  </si>
  <si>
    <t xml:space="preserve">Wydatki bieżące </t>
  </si>
  <si>
    <t>Fundusz Pracy</t>
  </si>
  <si>
    <t>Państwowy Fundusz Rehabilitacji Osób Niepełnosprawnych</t>
  </si>
  <si>
    <t>Rehabilitacja zawodowa i społeczna</t>
  </si>
  <si>
    <t>Powiatowe urzędy pracy</t>
  </si>
  <si>
    <t xml:space="preserve">Realizacja projektu „Pracofonik” </t>
  </si>
  <si>
    <t xml:space="preserve">Realizacja projektu „Ten Drugi Pierwszy Raz” </t>
  </si>
  <si>
    <t xml:space="preserve">Realizacja zadań publicznych przez organizacje pozarządowe w zakresie: </t>
  </si>
  <si>
    <t>promocji i organizacji wolontariatu</t>
  </si>
  <si>
    <t>działania na rzecz osób niepełnosprawnych</t>
  </si>
  <si>
    <t>działalności wspomagającej rozwój wspólnot i społeczności lokalnych</t>
  </si>
  <si>
    <t>pomocy rodzinom i osobom w trudnej sytuacji życiowej</t>
  </si>
  <si>
    <t xml:space="preserve">GOSPODARKA KOMUNALNA I OCHRONA ŚRODOWISKA </t>
  </si>
  <si>
    <t>Gospodarka ściekowa i ochrona wód</t>
  </si>
  <si>
    <t>Wydatki bieżące niekwalifikowane związane z realizacją Programu Fundusz Spójności/ISPA - „Poprawa jakości wody w Opolu”</t>
  </si>
  <si>
    <t>Oczyszczanie miast i wsi</t>
  </si>
  <si>
    <t>Wydatki na oczyszczanie miasta</t>
  </si>
  <si>
    <t xml:space="preserve">Utrzymanie zieleni w miastach i gminach </t>
  </si>
  <si>
    <t>Utrzymanie terenów zieleni</t>
  </si>
  <si>
    <t>Zakupy koszy na śmieci</t>
  </si>
  <si>
    <t>Zakupy ławek na tereny zieleni</t>
  </si>
  <si>
    <t>Konserwacja placów zabaw na terenie gminy</t>
  </si>
  <si>
    <t>Interwencyjne porządkowanie terenów zieleni</t>
  </si>
  <si>
    <t xml:space="preserve">Schroniska dla zwierząt </t>
  </si>
  <si>
    <t>Wdrożenie systemu znakowania i identyfikacji psów na terenie miasta Opola</t>
  </si>
  <si>
    <t>Oświetlenie ulic, placów i dróg</t>
  </si>
  <si>
    <t>Wydatki na oświetlenie ulic</t>
  </si>
  <si>
    <t>Doświetlenie ulic</t>
  </si>
  <si>
    <t>Przebudowa oświetlenia ulic: Drzymały, Telesfora, Jakuba Kani, Kasprowicza, Kolejowa, Warsztatowa, Przemysłowa</t>
  </si>
  <si>
    <t>Zakłady gospodarki komunalnej</t>
  </si>
  <si>
    <t>Wpływy i wydatki związane z gromadzeniem środków z opłat produktowych</t>
  </si>
  <si>
    <t>Selektywna zbiórka i utylizacja odpadów</t>
  </si>
  <si>
    <t>Utrzymanie szaletów</t>
  </si>
  <si>
    <t>Usługi weterynaryjne</t>
  </si>
  <si>
    <t>Odkomarzanie i odszczurzanie</t>
  </si>
  <si>
    <t>Usuwanie odpadów z terenów gminy</t>
  </si>
  <si>
    <t>Usuwanie wraków pojazdów z terenu gminy</t>
  </si>
  <si>
    <t xml:space="preserve">Operaty wykonywane przez biegłych i rzeczoznawców w zakresie ochrony środowiska </t>
  </si>
  <si>
    <t xml:space="preserve">Badania dotyczące ochrony środowiska </t>
  </si>
  <si>
    <t>Administrowanie terenem po rekultywacji składowiska odpadów przy Al.Przyjaźni</t>
  </si>
  <si>
    <t>Eksploatacja rowów komunalnych</t>
  </si>
  <si>
    <t>Dopłaty związane z odprowadzaniem ścieków z gospodarstw domowych</t>
  </si>
  <si>
    <t>Ogłoszenia w mediach – dostęp do informacji o środowisku</t>
  </si>
  <si>
    <t>Fundusz Spójności/ISPA - utrzymanie biura PIU - wydatki bieżące</t>
  </si>
  <si>
    <t>Fundusz Spójności/ISPA - utrzymanie biura PIU - zakupy inwestycyjne sprzętu</t>
  </si>
  <si>
    <t>Uzbrojenie terenów w rejonie ulicy Lwowskiej</t>
  </si>
  <si>
    <t>Inwestycje z udziałem ludności</t>
  </si>
  <si>
    <t>Dokumentacja przyszłościowa</t>
  </si>
  <si>
    <t>Rozbudowa urządzeń kanalizacji deszczowej</t>
  </si>
  <si>
    <t>Remont kanalizacji deszczowej</t>
  </si>
  <si>
    <t xml:space="preserve">KULTURA I OCHRONA DZIEDZICTWA NARODOWEGO </t>
  </si>
  <si>
    <t>Działalność radiowa i telewizyjna</t>
  </si>
  <si>
    <t>Teatry</t>
  </si>
  <si>
    <t>Budowa budynku zaplecza technicznego z salą prób Opolskiego Teatru Lalki i Aktora im. A.Smolki, wraz z rozbiórką istniejącego budynku zaplecza technicznego w Opolu</t>
  </si>
  <si>
    <t xml:space="preserve">Domy i ośrodki kultury, świetlice i kluby </t>
  </si>
  <si>
    <t>Zespół Pieśni i Tańca "Opole"</t>
  </si>
  <si>
    <t xml:space="preserve">Galerie i biura wystaw artystycznych </t>
  </si>
  <si>
    <t>Biblioteki</t>
  </si>
  <si>
    <t>Ochrona i konserwacja zabytków</t>
  </si>
  <si>
    <t>Remonty konserwatorskie obiektów zabytkowych</t>
  </si>
  <si>
    <t>Konserwacja, renowacja i roboty budowlane przy zabytku wpisanym do rejestru zabytków</t>
  </si>
  <si>
    <t>Iluminacja zabytkowej zabudowy Kanału Młynówki od ul.Katedralnej do ul. Zamkowej w Opolu</t>
  </si>
  <si>
    <t>Budowa pomnika Karola Musioła</t>
  </si>
  <si>
    <t xml:space="preserve">OGRODY BOTANICZNE I ZOOLOGICZNE ORAZ NATURALNE OBSZARY I OBIEKTY CHRONIONEJ PRZYRODY </t>
  </si>
  <si>
    <t>Rezerwaty i pomniki przyrody</t>
  </si>
  <si>
    <t>Ogrody botaniczne i zoologiczne</t>
  </si>
  <si>
    <t>Kontynuacja zadania budowa zimowiska dla fok wraz ze stacją uzdatniania wody oraz zagospodarowania wybiegu wokół obiektów</t>
  </si>
  <si>
    <t>KULTURA FIZYCZNA I SPORT</t>
  </si>
  <si>
    <t xml:space="preserve">Obiekty sportowe </t>
  </si>
  <si>
    <t>Instytucje kultury fizycznej</t>
  </si>
  <si>
    <t>Stypendia sportowe za wysokie wyniki we współzawodnictwie krajowym i międzynarodowym</t>
  </si>
  <si>
    <t>Realizacja projektu „Polsko – czeska współpraca sportowa Opole – Ołomuniec”</t>
  </si>
  <si>
    <t>A</t>
  </si>
  <si>
    <t>OGÓŁEM WYDATKI</t>
  </si>
  <si>
    <t>B</t>
  </si>
  <si>
    <t>ROZCHODY</t>
  </si>
  <si>
    <t>§ 962</t>
  </si>
  <si>
    <t>Pożyczki udzielone na finansowanie zadań realizowanych z udziałem środków pochodzących z budżetu Unii Europejskiej</t>
  </si>
  <si>
    <t>§ 963</t>
  </si>
  <si>
    <t>Spłaty pożyczek otrzymanych na finansowanie zadań realizowanych z udziałem środków pochodzących z budżetu Unii Europejskiej</t>
  </si>
  <si>
    <t>§ 992</t>
  </si>
  <si>
    <t>Spłaty otrzymanych krajowych pożyczek i kredytów</t>
  </si>
  <si>
    <t>A+B</t>
  </si>
  <si>
    <t>OGÓŁEM</t>
  </si>
  <si>
    <r>
      <t xml:space="preserve">Straż Miejska </t>
    </r>
    <r>
      <rPr>
        <i/>
        <sz val="10"/>
        <rFont val="Arial CE"/>
        <family val="2"/>
      </rPr>
      <t>- wydatki bieżące</t>
    </r>
  </si>
  <si>
    <r>
      <t>Dom Dziecka</t>
    </r>
    <r>
      <rPr>
        <i/>
        <sz val="10"/>
        <rFont val="Arial CE"/>
        <family val="2"/>
      </rPr>
      <t xml:space="preserve"> - wydatki bieżące</t>
    </r>
  </si>
  <si>
    <r>
      <t>Pogotowie Opiekuńcze</t>
    </r>
    <r>
      <rPr>
        <i/>
        <sz val="10"/>
        <rFont val="Arial CE"/>
        <family val="2"/>
      </rPr>
      <t xml:space="preserve"> - wydatki bieżące</t>
    </r>
  </si>
  <si>
    <r>
      <t>Dom Pomocy Społecznej dla Kombatantów</t>
    </r>
    <r>
      <rPr>
        <i/>
        <sz val="10"/>
        <rFont val="Arial CE"/>
        <family val="2"/>
      </rPr>
      <t xml:space="preserve"> - wydatki bieżące</t>
    </r>
  </si>
  <si>
    <r>
      <t>Dom Pomocy Społecznej dla Kombatantów</t>
    </r>
    <r>
      <rPr>
        <i/>
        <sz val="10"/>
        <rFont val="Arial CE"/>
        <family val="2"/>
      </rPr>
      <t xml:space="preserve"> - wydatki na realizację bieżących zadań własnych powiatu</t>
    </r>
  </si>
  <si>
    <r>
      <t>Środowiskowy Dom Samopomocy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 xml:space="preserve">wydatki bieżące </t>
    </r>
  </si>
  <si>
    <r>
      <t>Środowiskowy Dom Samopomocy w Opolu przy ul.Stoińskiego 8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</si>
  <si>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r>
      <t>Środowiskowy Dom Samopomocy w Opolu przy ul.Mielęckiego 4a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</si>
  <si>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</si>
  <si>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r>
      <t>Miejski Ośrodek Pomocy Osobom Bezdomnym i Uzależnionym</t>
    </r>
    <r>
      <rPr>
        <i/>
        <sz val="10"/>
        <rFont val="Arial CE"/>
        <family val="2"/>
      </rPr>
      <t xml:space="preserve"> - wydatki bieżące, w tym:</t>
    </r>
  </si>
  <si>
    <r>
      <t>Ośrodek Adopcyjno - Opiekuńczy</t>
    </r>
    <r>
      <rPr>
        <i/>
        <sz val="10"/>
        <rFont val="Arial CE"/>
        <family val="2"/>
      </rPr>
      <t xml:space="preserve"> - wydatki bieżące </t>
    </r>
  </si>
  <si>
    <r>
      <t>Żłobek nr 2</t>
    </r>
    <r>
      <rPr>
        <i/>
        <sz val="10"/>
        <rFont val="Arial CE"/>
        <family val="2"/>
      </rPr>
      <t xml:space="preserve"> - wydatki bieżące</t>
    </r>
  </si>
  <si>
    <r>
      <t>Żłobek nr 4</t>
    </r>
    <r>
      <rPr>
        <i/>
        <sz val="10"/>
        <rFont val="Arial CE"/>
        <family val="2"/>
      </rPr>
      <t xml:space="preserve"> - wydatki bieżące</t>
    </r>
  </si>
  <si>
    <r>
      <t>Żłobek nr 9</t>
    </r>
    <r>
      <rPr>
        <i/>
        <sz val="10"/>
        <rFont val="Arial CE"/>
        <family val="2"/>
      </rPr>
      <t xml:space="preserve"> - wydatki bieżące</t>
    </r>
  </si>
  <si>
    <r>
      <t>Żłobek - Pomnik Matki Polki</t>
    </r>
    <r>
      <rPr>
        <i/>
        <sz val="10"/>
        <rFont val="Arial CE"/>
        <family val="2"/>
      </rPr>
      <t xml:space="preserve"> - wydatki bieżące</t>
    </r>
  </si>
  <si>
    <r>
      <t>Powiatowy Urząd Pracy</t>
    </r>
    <r>
      <rPr>
        <i/>
        <sz val="10"/>
        <rFont val="Arial CE"/>
        <family val="2"/>
      </rPr>
      <t xml:space="preserve"> - wydatki bieżące</t>
    </r>
  </si>
  <si>
    <r>
      <t>Miejskie Schronisko dla Bezdomnych Zwierząt</t>
    </r>
    <r>
      <rPr>
        <i/>
        <sz val="10"/>
        <rFont val="Arial CE"/>
        <family val="2"/>
      </rPr>
      <t xml:space="preserve"> – wydatki bieżące</t>
    </r>
  </si>
  <si>
    <r>
      <t xml:space="preserve"> Miejski Zarząd Dróg</t>
    </r>
    <r>
      <rPr>
        <i/>
        <sz val="10"/>
        <rFont val="Arial CE"/>
        <family val="2"/>
      </rPr>
      <t xml:space="preserve"> - wydatki bieżące</t>
    </r>
  </si>
  <si>
    <r>
      <t>Opolski Teatr Lalki i Aktora</t>
    </r>
    <r>
      <rPr>
        <i/>
        <sz val="10"/>
        <rFont val="Arial CE"/>
        <family val="2"/>
      </rPr>
      <t xml:space="preserve"> - dotacja</t>
    </r>
  </si>
  <si>
    <r>
      <t>Miejski Ośrodek Kultury</t>
    </r>
    <r>
      <rPr>
        <i/>
        <sz val="10"/>
        <rFont val="Arial CE"/>
        <family val="2"/>
      </rPr>
      <t xml:space="preserve"> - dotacja </t>
    </r>
  </si>
  <si>
    <r>
      <t>Galeria Sztuki Współczesnej</t>
    </r>
    <r>
      <rPr>
        <i/>
        <sz val="10"/>
        <rFont val="Arial CE"/>
        <family val="2"/>
      </rPr>
      <t xml:space="preserve"> - dotacja</t>
    </r>
  </si>
  <si>
    <r>
      <t>Miejska Biblioteka Publiczna</t>
    </r>
    <r>
      <rPr>
        <i/>
        <sz val="10"/>
        <rFont val="Arial CE"/>
        <family val="2"/>
      </rPr>
      <t xml:space="preserve"> - dotacja</t>
    </r>
  </si>
  <si>
    <r>
      <t>Ogród Zoologiczny</t>
    </r>
    <r>
      <rPr>
        <i/>
        <sz val="10"/>
        <rFont val="Arial CE"/>
        <family val="2"/>
      </rPr>
      <t xml:space="preserve"> - wydatki bieżące</t>
    </r>
  </si>
  <si>
    <r>
      <t>Miejski Ośrodek Sportu i Rekreacji</t>
    </r>
    <r>
      <rPr>
        <i/>
        <sz val="10"/>
        <rFont val="Arial CE"/>
        <family val="2"/>
      </rPr>
      <t xml:space="preserve"> - wydatki bieżące</t>
    </r>
  </si>
  <si>
    <t xml:space="preserve">OŚWIATA I WYCHOWANIE </t>
  </si>
  <si>
    <t>Szkoły podstawowe</t>
  </si>
  <si>
    <t>Publiczna Szkoła Podstawowa Nr 1</t>
  </si>
  <si>
    <t>Publiczna Szkoła Podstawowa Nr 2</t>
  </si>
  <si>
    <t>Publiczna Szkoła Podstawowa Nr 5</t>
  </si>
  <si>
    <t>Publiczna Szkoła Podstawowa Nr 7</t>
  </si>
  <si>
    <t>Publiczna Szkoła Podstawowa Nr 8</t>
  </si>
  <si>
    <t>Publiczna Szkoła Podstawowa Nr 9</t>
  </si>
  <si>
    <t>Publiczna Szkoła Podstawowa Nr 10</t>
  </si>
  <si>
    <t>Publiczna Szkoła Podstawowa Nr 11</t>
  </si>
  <si>
    <t>Publiczna Szkoła Podstawowa Nr 14</t>
  </si>
  <si>
    <t>Publiczna Szkoła Podstawowa Nr 15</t>
  </si>
  <si>
    <t>Publiczna Szkoła Podstawowa Nr 16</t>
  </si>
  <si>
    <t>Publiczna Szkoła Podstawowa Nr 20</t>
  </si>
  <si>
    <t>Publiczna Szkoła Podstawowa Nr 21</t>
  </si>
  <si>
    <t>Publiczna Szkoła Podstawowa Nr 24</t>
  </si>
  <si>
    <t>Publiczna Szkoła Podstawowa Nr 25</t>
  </si>
  <si>
    <t>Publiczna Szkoła Podstawowa Nr 26</t>
  </si>
  <si>
    <t>Publiczna Szkoła Podstawowa Nr 29</t>
  </si>
  <si>
    <t>Szkoły podstawowe specjalne</t>
  </si>
  <si>
    <t>Zespół Szkół Specjalnych - Publiczna Szkoła Podstawowa Nr 13</t>
  </si>
  <si>
    <t>Publiczna Szkoła Podstawowa w Pogotowiu Opiekuńczym</t>
  </si>
  <si>
    <t>Przedszkole Publiczne Nr 4</t>
  </si>
  <si>
    <t>Przedszkole Publiczne Nr 5</t>
  </si>
  <si>
    <t>Przedszkole Publiczne Nr 6</t>
  </si>
  <si>
    <t>Przedszkole Publiczne Nr 14</t>
  </si>
  <si>
    <t>Przedszkole Publiczne Nr 16</t>
  </si>
  <si>
    <t>Przedszkole Publiczne Nr 20</t>
  </si>
  <si>
    <t>Przedszkole Publiczne Nr 21</t>
  </si>
  <si>
    <t>Przedszkole Publiczne Nr 23</t>
  </si>
  <si>
    <t>Przedszkole Publiczne Nr 24</t>
  </si>
  <si>
    <t>Przedszkole Publiczne Nr 26</t>
  </si>
  <si>
    <t>Przedszkole Publiczne Nr 28</t>
  </si>
  <si>
    <t>Przedszkole Publiczne Nr 29</t>
  </si>
  <si>
    <t>Przedszkole Publiczne Nr 30</t>
  </si>
  <si>
    <t>Przedszkole Publiczne Nr 42</t>
  </si>
  <si>
    <t>Przedszkole Publiczne Nr 43</t>
  </si>
  <si>
    <t>Przedszkole Publiczne Nr 44</t>
  </si>
  <si>
    <t>Przedszkole Publiczne Nr 51</t>
  </si>
  <si>
    <t>Przedszkole Publiczne Nr 55</t>
  </si>
  <si>
    <t>Gimnazja</t>
  </si>
  <si>
    <t>Publiczne Gimnazjum Nr 1</t>
  </si>
  <si>
    <t>Publiczne Gimnazjum Nr 2</t>
  </si>
  <si>
    <t>Publiczne Gimnazjum Nr 3</t>
  </si>
  <si>
    <t>Publiczne Gimnazjum Nr 4</t>
  </si>
  <si>
    <t>Publiczne Gimnazjum Nr 5</t>
  </si>
  <si>
    <t>Publiczne Gimnazjum Nr 6</t>
  </si>
  <si>
    <t>Publiczne Gimnazjum Nr 7</t>
  </si>
  <si>
    <t>Publiczne Gimnazjum Nr 8</t>
  </si>
  <si>
    <t>Zespół Szkół im. Prymasa Tysiąclecia -Gimnazjum dla Dorosłych</t>
  </si>
  <si>
    <t>Niepubliczne Gimnazja - dotacje</t>
  </si>
  <si>
    <t>Gimnazja specjalne</t>
  </si>
  <si>
    <t>Zespół Szkół Specjalnych - Publiczne Gimnazjum Specjalne</t>
  </si>
  <si>
    <t>Dowożenie uczniów do szkół</t>
  </si>
  <si>
    <t xml:space="preserve">Licea ogólnokształcące </t>
  </si>
  <si>
    <t>Licea ogólnokształcące niepubliczne - dotacje</t>
  </si>
  <si>
    <t>Szkoły zawodowe</t>
  </si>
  <si>
    <t>Zespół Szkół Elektrycznych</t>
  </si>
  <si>
    <t>Zespół Szkół Mechanicznych</t>
  </si>
  <si>
    <t>Zespół Szkół Ekonomicznych</t>
  </si>
  <si>
    <t>Zespół Szkół Technicznych i Ogólnokształcących</t>
  </si>
  <si>
    <t>Zespół Szkół Zawodowych Nr 4</t>
  </si>
  <si>
    <t>Zespół Szkół im.Prymasa Tysiąclecia</t>
  </si>
  <si>
    <t>Zespół Szkół Budowlanych</t>
  </si>
  <si>
    <t>ZSZ WZDZ - publiczna - dotacja</t>
  </si>
  <si>
    <t>Szkoły artystyczne</t>
  </si>
  <si>
    <t xml:space="preserve">Szkoły zawodowe specjalne </t>
  </si>
  <si>
    <t>Komisje egzaminacyjne</t>
  </si>
  <si>
    <t>Świetlice szkolne</t>
  </si>
  <si>
    <t>Przedszkola</t>
  </si>
  <si>
    <t>Przedszkole Publiczne Nr 2</t>
  </si>
  <si>
    <t>Przedszkole Publiczne Nr 3</t>
  </si>
  <si>
    <t>Przedszkole Publiczne Nr 8</t>
  </si>
  <si>
    <t>Przedszkole Publiczne Nr 22</t>
  </si>
  <si>
    <t>Przedszkole Publiczne Nr 25</t>
  </si>
  <si>
    <t xml:space="preserve"> </t>
  </si>
  <si>
    <t>Przedszkole Publiczne Nr 33</t>
  </si>
  <si>
    <t>Przedszkole Publiczne Nr 38</t>
  </si>
  <si>
    <t>Przedszkole Publiczne Nr 46</t>
  </si>
  <si>
    <t>Przedszkole Publiczne Nr 54</t>
  </si>
  <si>
    <t>Przedszkole Publiczne Nr 56</t>
  </si>
  <si>
    <t>Przedszkola niepubliczne - dotacje</t>
  </si>
  <si>
    <t>Przedszkola specjalne</t>
  </si>
  <si>
    <t>Przedszkole Publiczne Nr 53</t>
  </si>
  <si>
    <t>Placówki wychowania pozaszkolnego</t>
  </si>
  <si>
    <t xml:space="preserve">Międzyszkolny Ośrodek Sportowy  </t>
  </si>
  <si>
    <t>Młodzieżowy Dom Kultury</t>
  </si>
  <si>
    <t>Szkolny Ośrodek Sportowo - Wypoczynkowy - Zieleniec</t>
  </si>
  <si>
    <t>Państwowe Ognisko Plastyczne - dotacja</t>
  </si>
  <si>
    <t>Internaty i bursy szkolne</t>
  </si>
  <si>
    <t>Internat Zespołu Szkół Mechanicznych</t>
  </si>
  <si>
    <t>Internat przy WZDZ Opole - dotacja</t>
  </si>
  <si>
    <t>Pomoc materialna dla uczniów</t>
  </si>
  <si>
    <t>Szkolne schroniska młodzieżowe</t>
  </si>
  <si>
    <t>Zespół Państwowych Placówek Kształcenia Plastycznego</t>
  </si>
  <si>
    <t>L.p.</t>
  </si>
  <si>
    <t>Dodatki motywacyjne dla dyrektorów szkół</t>
  </si>
  <si>
    <t>Fundusz nagród do dyspozycji Prezydenta</t>
  </si>
  <si>
    <t>Kontakty zagraniczne placówek oświatowych</t>
  </si>
  <si>
    <t>Awanse zawodowe nauczycieli</t>
  </si>
  <si>
    <t>Zakup sprzętu dla szkół na potrzeby przygotowania uczniów do nowego egzaminu potwierdzającego kwalifikacje zawodowe</t>
  </si>
  <si>
    <t>Doskonalenie zawodowe nauczycieli</t>
  </si>
  <si>
    <t>Ośrodki szkolenia, dokształcania i doskonalenia kadr</t>
  </si>
  <si>
    <t>Niepubliczne szkoły podstawowe - dotacje</t>
  </si>
  <si>
    <t>Centra kształcenia ustawicznego i praktycznego oraz ośrodki dokształcania zawodowego</t>
  </si>
  <si>
    <t>Przedszkole Publiczne Nr 37</t>
  </si>
  <si>
    <t>Zespół Szkół Ogólnokształcących - Publiczne Gimnazjum Nr 9</t>
  </si>
  <si>
    <t>Publiczne Liceum Ogólnokształcące Nr I</t>
  </si>
  <si>
    <t>Publiczne Liceum Ogólnokształcące Nr II</t>
  </si>
  <si>
    <t>Zespół Szkół Ogólnokształcących - Publiczne Liceum Ogólnokształcące Nr III</t>
  </si>
  <si>
    <t>Zespół Szkół Technicznych i Ogólnokształcących - Publiczne Liceum Ogólnokształcące Nr IV</t>
  </si>
  <si>
    <t>Zespół Szkół im. Prymasa Tysiąclecia - Publiczne Liceum Ogólnokształcące Nr V</t>
  </si>
  <si>
    <t>Publiczne Liceum Ogólnokształcące Nr VI</t>
  </si>
  <si>
    <t>Dokształcanie i doskonalenie nauczycieli</t>
  </si>
  <si>
    <t>%                   9:6</t>
  </si>
  <si>
    <t>Rozbudowa Centrum Kształcenia Specjalnego - III etap</t>
  </si>
  <si>
    <t>Dowóz dzieci niepełnosprawnych do szkół i ośrodków szkolno – wychowawczych</t>
  </si>
  <si>
    <t>Zespół Placówek Oświatowych - Centrum Kształcenia Praktycznego</t>
  </si>
  <si>
    <r>
      <t>Środowiskowy Dom Samopomocy w Opolu przy ul.Mielęckiego 4a</t>
    </r>
    <r>
      <rPr>
        <i/>
        <sz val="10"/>
        <rFont val="Arial CE"/>
        <family val="2"/>
      </rPr>
      <t xml:space="preserve"> - wydatki na inwestycje i zakupy inwestycyjne z zakresu administracji rządowej oraz innych zadań zleconych gminom ustawami</t>
    </r>
  </si>
  <si>
    <r>
      <t>Opolski Teatr Lalki i Aktora</t>
    </r>
    <r>
      <rPr>
        <i/>
        <sz val="10"/>
        <rFont val="Arial CE"/>
        <family val="2"/>
      </rPr>
      <t xml:space="preserve"> - dotacja na organizację XXIII OFTL</t>
    </r>
  </si>
  <si>
    <t xml:space="preserve">Dofinansowanie przebudowy pomieszczeń służbowych w Komisariacie I Policji w Opolu </t>
  </si>
  <si>
    <t>Zakup dwóch pojazdów służbowych dla potrzeb Komendy Miejskiej Policji w Opolu</t>
  </si>
  <si>
    <t>Domy Dziennego Pobytu - wydatki bieżące</t>
  </si>
  <si>
    <t>Domy Dziennego Pobytu - zakupy inwestycyjne sprzętu</t>
  </si>
  <si>
    <r>
      <t>Dom Pomocy Społecznej dla Kombatantów</t>
    </r>
    <r>
      <rPr>
        <i/>
        <sz val="10"/>
        <rFont val="Arial CE"/>
        <family val="2"/>
      </rPr>
      <t xml:space="preserve"> – zakupy inwestycyjne sprzętu</t>
    </r>
  </si>
  <si>
    <r>
      <t>Dom Pomocy Społecznej w Opolu</t>
    </r>
    <r>
      <rPr>
        <b/>
        <i/>
        <sz val="10"/>
        <rFont val="Arial CE"/>
        <family val="2"/>
      </rPr>
      <t xml:space="preserve">, </t>
    </r>
    <r>
      <rPr>
        <i/>
        <sz val="10"/>
        <rFont val="Arial CE"/>
        <family val="2"/>
      </rPr>
      <t>ul.Szpitalna 17 - wydatki na realizację bieżących zadań własnych powiatu</t>
    </r>
  </si>
  <si>
    <r>
      <t>Dom Pomocy Społecznej dla Kombatantów</t>
    </r>
    <r>
      <rPr>
        <i/>
        <sz val="10"/>
        <rFont val="Arial CE"/>
        <family val="2"/>
      </rPr>
      <t xml:space="preserve"> – zakup samochodu</t>
    </r>
  </si>
  <si>
    <r>
      <t xml:space="preserve">Przebudowa oświetlenia ewakuacyjnego oraz głównego wyłącznika przeciwpożarowego zasilania w budynku </t>
    </r>
    <r>
      <rPr>
        <b/>
        <i/>
        <sz val="10"/>
        <rFont val="Arial CE"/>
        <family val="2"/>
      </rPr>
      <t xml:space="preserve">Domu Pomocy Społecznej dla Kombatantów </t>
    </r>
  </si>
  <si>
    <r>
      <t xml:space="preserve">Dostosowanie budynku </t>
    </r>
    <r>
      <rPr>
        <b/>
        <i/>
        <sz val="10"/>
        <rFont val="Arial CE"/>
        <family val="2"/>
      </rPr>
      <t>Domu Pomocy Społecznej dla Kombatantów</t>
    </r>
    <r>
      <rPr>
        <i/>
        <sz val="10"/>
        <rFont val="Arial CE"/>
        <family val="2"/>
      </rPr>
      <t xml:space="preserve"> do wymagań bezpieczeństwa pożarowego - opracowanie dokumentacji</t>
    </r>
  </si>
  <si>
    <r>
      <t xml:space="preserve">Wydatki na realizację inwestycji i zakupów inwestycyjnych własnych powiatu - zakupy inwestycyjne sprzętu - </t>
    </r>
    <r>
      <rPr>
        <b/>
        <i/>
        <sz val="10"/>
        <rFont val="Arial CE"/>
        <family val="2"/>
      </rPr>
      <t>Dom Pomocy Społecznej dla Kombatantów</t>
    </r>
  </si>
  <si>
    <t>Przebudowa skrzyżowania ulic: Krapkowicka - Odrodzenia - droga dojazdowa do parkingu na wyspie Bolko</t>
  </si>
  <si>
    <t>Plan na 31.12.2007 r.</t>
  </si>
  <si>
    <t>Wykonanie 
za 2007 r.</t>
  </si>
  <si>
    <t>Struktura wykonania za 2007 r.</t>
  </si>
  <si>
    <t>Plan wg uchwały RM 
Nr VI/47/07 
z dnia 18.01.2007 r.</t>
  </si>
  <si>
    <t>Przechowywanie zarchiwizowanej dokumentacji po zlikwidowanych jednostkach oświatowych</t>
  </si>
  <si>
    <t>Współpraca z organizacjami pozarządowymi w zakresie nauki, edukacji, oświaty i wychowania</t>
  </si>
  <si>
    <t>Organizacja Regionalnych Targów Edukacyjnych</t>
  </si>
  <si>
    <t>Wydatki na planowane konferencje, konsultacje, narady, spotkania, imprezy i uroczystości szkolne m.in. związane z jubileuszem szkoły, nadaniem imienia szkole oraz inne zadania edukacyjne</t>
  </si>
  <si>
    <t>Wydatki na planowane ogłoszenia prasowe o konkursie na stanowisko dyrektora jednostki oświatowej</t>
  </si>
  <si>
    <t>Upowszechnianie kultury, sportu i rekreacji wśród uczniów oraz inne zadania edukacyjno-wychowawcze realizowane przez jednostki oświatowe</t>
  </si>
  <si>
    <t>Stypendia dla uczniów</t>
  </si>
  <si>
    <t>Zespół Placówek Oświatowych - Szkolne Schronisko Młodzieżowe</t>
  </si>
  <si>
    <t>Zespół Szkolno - Przedszkolny Nr 1 - Publiczna Szkoła Podstawowa Nr 28</t>
  </si>
  <si>
    <t>Niepubliczne szkoły zawodowe - dotacje</t>
  </si>
  <si>
    <t>Fundusz świadczeń socjalnych dla nauczycieli emerytów i rencistów</t>
  </si>
  <si>
    <t>Odprawy i nagrody jubileuszowe pracowników oświaty</t>
  </si>
  <si>
    <t>Przedszkole Publiczne Nr 18</t>
  </si>
  <si>
    <t>Kolonie i obozy oraz inne formy wypoczynku dzieci i młodzieży szkolnej, a także szkolenia młodzieży</t>
  </si>
  <si>
    <t>Zakup sprzętu dla szkół na potrzeby "Nowej matury"</t>
  </si>
  <si>
    <t>Dział</t>
  </si>
  <si>
    <t>Treść</t>
  </si>
  <si>
    <t>EDUKACYJNA OPIEKA WYCHOWAWCZA</t>
  </si>
  <si>
    <t>Zespół Szkolno-Przedszkolny Nr 1 - Przedszkole Publiczne Nr 36</t>
  </si>
  <si>
    <t xml:space="preserve">Zespół Szkół Zawodowych im.Staszica </t>
  </si>
  <si>
    <t>Zespół Szkół Specjalnych - Szkoła Specjalna Przysposabiająca do Pracy</t>
  </si>
  <si>
    <t>Realizacja programu Wspólnoty Europejskiej Socrates-Comenius</t>
  </si>
  <si>
    <t>Wydatki na realizację własnych zadań bieżących gmin (związków gmin)</t>
  </si>
  <si>
    <t>Wydatki na realizację bieżących zadań własnych powiatu</t>
  </si>
  <si>
    <t>Wynagrodzenia 
i pochodne</t>
  </si>
  <si>
    <t>Zespół Szkolno-Przedszkolny Nr 1 - Publiczna Szkoła Podstawowa Nr 28</t>
  </si>
  <si>
    <t xml:space="preserve">Poradnie psychologiczno-pedagogiczne, w tym poradnie specjalistyczne </t>
  </si>
  <si>
    <t>Miejska Poradnia Psychologiczno - Pedagogiczna</t>
  </si>
  <si>
    <t xml:space="preserve">Realizacja projektu „Wspieranie rozwoju edukacyjnego młodzieży wiejskiej poprzez programy stypendialne” </t>
  </si>
  <si>
    <t>Rozdział</t>
  </si>
  <si>
    <t>z tego</t>
  </si>
  <si>
    <t>Wydatki bieżące</t>
  </si>
  <si>
    <t>w tym</t>
  </si>
  <si>
    <t>Pozostała działalność</t>
  </si>
  <si>
    <t>010</t>
  </si>
  <si>
    <t>ROLNICTWO I ŁOWIECTWO</t>
  </si>
  <si>
    <t>01008</t>
  </si>
  <si>
    <t>Melioracje wodne</t>
  </si>
  <si>
    <t>Konserwacja i utrzymanie rowów melioracyjnych</t>
  </si>
  <si>
    <t>01030</t>
  </si>
  <si>
    <t>Izby rolnicze</t>
  </si>
  <si>
    <t>01095</t>
  </si>
  <si>
    <t>Zakupy inwestycyjne sprzętu</t>
  </si>
  <si>
    <t>Wydatki na realizację zadań bieżących z zakresu administracji rządowej oraz innych zadań zleconych gminie (związkom gmin) ustawami</t>
  </si>
  <si>
    <t>020</t>
  </si>
  <si>
    <t>LEŚNICTWO</t>
  </si>
  <si>
    <t>02001</t>
  </si>
  <si>
    <t>Gospodarka leśna</t>
  </si>
  <si>
    <t>TRANSPORT I ŁĄCZNOŚĆ</t>
  </si>
  <si>
    <t xml:space="preserve">Lokalny transport zbiorowy </t>
  </si>
  <si>
    <t>Miejski Zakład Komunikacyjny Sp. z o.o.</t>
  </si>
  <si>
    <t>Drogi publiczne w miastach na prawach powiatu</t>
  </si>
  <si>
    <t xml:space="preserve">Remonty i bieżące utrzymanie dróg </t>
  </si>
  <si>
    <t>Przebudowa wiaduktu i układu komunikacyjnego oraz remont wiaduktu żelbetowego w ciągu ul.Reymonta</t>
  </si>
  <si>
    <t xml:space="preserve">Drogi publiczne gminne </t>
  </si>
  <si>
    <t>Administrowanie strefą płatnego parkowania</t>
  </si>
  <si>
    <t>Eksploatacja kanalizacji deszczowej</t>
  </si>
  <si>
    <t>Budowa ulic: Wileńskiej, Grodzieńskiej, Stryjskiej, Nowogródzkiej, Stanisławowskiej, Borysławskiej wraz z budową kanalizacji deszczowej</t>
  </si>
  <si>
    <t>Budowa ścieżki rowerowej na ul.Luboszyckiej - odc. od ul.Chabrów do ronda</t>
  </si>
  <si>
    <t>Budowa kanalizacji deszczowej wraz z odbudową dróg nieutwardzonych w dzielnicach Gosławice, Nowa Wieś Królewska związana z realizacją Programu Fundusz Spójności/ISPA</t>
  </si>
  <si>
    <t>Przebudowa ulic: Złotej, Srebrnej, Niklowej, Irydowej i Metalowej w Opolu wraz z rozbudową sieci oświetlenia ulicznego i kanalizacji deszczowej</t>
  </si>
  <si>
    <t>Dokumentacja przyszłościowa, w tym dla projektów finansowanych z funduszy strukturalnych</t>
  </si>
  <si>
    <t>Dokumentacja pozostała</t>
  </si>
  <si>
    <t xml:space="preserve">Drogi wewnętrzne </t>
  </si>
  <si>
    <t>Administrowanie parkingiem strzeżonym przy ul.Kołłątaja w Opolu</t>
  </si>
  <si>
    <t>Budowa parkingu na Wyspie Bolko wraz z przebudową dróg dojazdowych</t>
  </si>
  <si>
    <t>Budowa Optycznej Sieci Teleinformatycznej Opola (OSTO)</t>
  </si>
  <si>
    <t>TURYSTYKA</t>
  </si>
  <si>
    <t>Ośrodki informacji turystycznej</t>
  </si>
  <si>
    <t xml:space="preserve">GOSPODARKA MIESZKANIOWA </t>
  </si>
  <si>
    <t>Zakłady gospodarki mieszkaniowej</t>
  </si>
  <si>
    <t>Budowa budynku mieszkalnego wielorodzinnego z lokalami socjalnymi przy ul.Walecki w Opolu (działka nr 12)</t>
  </si>
  <si>
    <t>02002</t>
  </si>
  <si>
    <t>Nadzór nad gospodarką leśną</t>
  </si>
  <si>
    <t>Opracowanie Lokalnego Planu Rozwoju Transportu Publicznego</t>
  </si>
  <si>
    <t>Budowa obwodnicy północnej dla miasta Opola, w tym: odcinek od ul.Częstochowskiej do ul.Strzeleckiej</t>
  </si>
  <si>
    <t>Przebudowa Placu Kopernika, ul.Żeromskiego, ul.Oleskiej, ul.Sienkiewicza w Opolu</t>
  </si>
  <si>
    <t xml:space="preserve">Przebudowa skrzyżowania ul.Ozimskiej z ul.Plebiscytową </t>
  </si>
  <si>
    <t>Przebudowa mostu nad Kanałem Ulgi ul.Niemodlińska  - opracowanie dokumentacji technicznej</t>
  </si>
  <si>
    <t>Przebudowa wiaduktu nad ul.Bończyka w ciągu ul.Nysy Łużyckiej  - opracowanie dokumentacji technicznej</t>
  </si>
  <si>
    <t>Budowa chodników, kanalizacji deszczowej i jezdni w ul.Partyzanckiej</t>
  </si>
  <si>
    <t>Budowa ścieżki pieszo - rowerowej wraz z oświetleniem od ulicy Chabrów wzdłuż ul.Luboszyckiej do skrzyżowania z obwodnicą północną im.Powstańców Warszawskich - opracowanie dokumentacji technicznej</t>
  </si>
  <si>
    <t xml:space="preserve">Przebudowa Placu Daszyńskiego </t>
  </si>
  <si>
    <t>Przebudowa ulicy Częstochowskiej – droga krajowa nr 46</t>
  </si>
  <si>
    <t>Euro 2012 - etap I - budowa dojazdów do obiektów sportowych (dokumentacja wstępna)</t>
  </si>
  <si>
    <t>Budowa drogi wraz z odwodnieniem i oświetleniem na terenie domków jednorodzinnych przy ul.Lawendowej - II etap</t>
  </si>
  <si>
    <t>Budowa drogi dojazdowej łączącej ul.Kremsera z nieruchomościami położonymi przy ul.Obrońców Stalingradu 66</t>
  </si>
  <si>
    <t>Przebudowa ulicy Damrota w Opolu</t>
  </si>
  <si>
    <t>`</t>
  </si>
  <si>
    <t>Rozbudowa ulicy Rzeszowskiej (drogi wewnętrznej) w Opolu - II etap</t>
  </si>
  <si>
    <t>Wykonanie znaków witających przy drogach dojazdowych do Opola tzw. witaczy</t>
  </si>
  <si>
    <t>Miejska Informacja Turystyczna - wydatki bieżące</t>
  </si>
  <si>
    <t>Budowa budynku mieszkalnego wielorodzinnego z lokalami socjalnymi przy ul.Walecki 5-7 w Opolu</t>
  </si>
  <si>
    <t>Rozbudowa budynku z lokalami socjalnymi przy ul. Rybackiej 13 w Opolu</t>
  </si>
  <si>
    <t>Wydatki związane z zarządzaniem mieniem komunalnym:</t>
  </si>
  <si>
    <t xml:space="preserve">Remonty </t>
  </si>
  <si>
    <t>Eksploatacja</t>
  </si>
  <si>
    <t>Zarządzanie</t>
  </si>
  <si>
    <t>Media</t>
  </si>
  <si>
    <t xml:space="preserve">Podatek od nieruchomości </t>
  </si>
  <si>
    <t>Wydatki bieżące, w tym związane z projektem Euro 2012</t>
  </si>
  <si>
    <t>Towarzystwo budownictwa społecznego</t>
  </si>
  <si>
    <t>Objęcie udziałów w Opolskim Towarzystwie Budownictwa Społecznego Sp. z o.o. w Opolu</t>
  </si>
  <si>
    <t>Remont i odtworzenie placów zabaw</t>
  </si>
  <si>
    <t>Wydatki na inwestycje i zakupy inwestycyjne z zakresu administracji rządowej oraz inne zadania zlecone ustawami realizowane przez powiat - zakupy inwestycyjne sprzętu</t>
  </si>
  <si>
    <t xml:space="preserve">Utrzymanie i administrowanie cmentarzami komunalnymi </t>
  </si>
  <si>
    <t>Zakupy inwestycyjne sprzętu do obsługi cmentarzy</t>
  </si>
  <si>
    <t>Rozbudowa cmentarza komunalnego ul.Cmentarna w Opolu - zakończenie I etapu realizacji</t>
  </si>
  <si>
    <t>Rozbudowa cmentarza komunalnego ul.Cmentarna w Opolu - II etap – opracowanie dokumentacji</t>
  </si>
  <si>
    <t>Przebudowa wejścia do kaplicy przy ul.Cmentarnej i wykonanie elewacji</t>
  </si>
  <si>
    <t>Remont kaplicy cmentarnej przy ul.Krapkowickiej</t>
  </si>
  <si>
    <t>Realizacja projektu pn. „Program badawczy UE dla samorządów lokalnych, stanu i rozwoju sektora handlu i usług w Opolu”</t>
  </si>
  <si>
    <t>Opracowanie Lokalnego Programu Rewitalizacji Miasta Opola na lata 2007-2015</t>
  </si>
  <si>
    <t>Zakup programów i akcesorii komputerowych</t>
  </si>
  <si>
    <t>Przebudowa istniejącego okablowania strukturalnego w budynku na Pl.Wolności</t>
  </si>
  <si>
    <t>Budowa windy i wykonanie wiatrołapu w hollu wejściowym do budynku biurowego na Pl.Wolności</t>
  </si>
  <si>
    <t>Zakup samochodu dostawczego</t>
  </si>
  <si>
    <t>Remont korytarzy w Ratuszu</t>
  </si>
  <si>
    <t>Realizacja projektu „Podnoszenie i dostosowanie kwalifikacji zawodowych do potrzeb administracji samorządowej"</t>
  </si>
  <si>
    <t xml:space="preserve">Realizacja projektu „Profesjonalna kadra samorządowa miasta Opola" </t>
  </si>
  <si>
    <t>Zakup i wdrożenie zintegrowanego systemu zarządzania miastem – etap I – system finansowo-księgowy, planowanie i obsługa budżetu, pełna obsługa podatków oraz ewidencje</t>
  </si>
  <si>
    <t>Zakup samochodu osobowego typu bus</t>
  </si>
  <si>
    <t>Zakup samochodu osobowego</t>
  </si>
  <si>
    <t>Promocja jednostek samorządu terytorialnego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</si>
</sst>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_z_ł"/>
  </numFmts>
  <fonts count="33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22" borderId="7" applyNumberFormat="0" applyFont="0" applyAlignment="0" applyProtection="0"/>
    <xf numFmtId="0" fontId="5" fillId="0" borderId="0" applyNumberFormat="0" applyFill="0" applyBorder="0" applyAlignment="0" applyProtection="0"/>
    <xf numFmtId="0" fontId="28" fillId="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6" fillId="21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21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" fontId="0" fillId="21" borderId="10" xfId="0" applyNumberFormat="1" applyFont="1" applyFill="1" applyBorder="1" applyAlignment="1">
      <alignment horizontal="center" vertical="center" wrapText="1"/>
    </xf>
    <xf numFmtId="4" fontId="6" fillId="21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" fontId="6" fillId="21" borderId="10" xfId="0" applyNumberFormat="1" applyFont="1" applyFill="1" applyBorder="1" applyAlignment="1" quotePrefix="1">
      <alignment horizontal="center" vertical="center" wrapText="1"/>
    </xf>
    <xf numFmtId="1" fontId="6" fillId="0" borderId="10" xfId="0" applyNumberFormat="1" applyFont="1" applyFill="1" applyBorder="1" applyAlignment="1" quotePrefix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3" fontId="14" fillId="21" borderId="10" xfId="0" applyNumberFormat="1" applyFont="1" applyFill="1" applyBorder="1" applyAlignment="1">
      <alignment horizontal="center" vertical="center" wrapText="1"/>
    </xf>
    <xf numFmtId="3" fontId="7" fillId="21" borderId="10" xfId="0" applyNumberFormat="1" applyFont="1" applyFill="1" applyBorder="1" applyAlignment="1">
      <alignment horizontal="center" vertical="center" wrapText="1"/>
    </xf>
    <xf numFmtId="4" fontId="7" fillId="21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8" fillId="21" borderId="10" xfId="0" applyNumberFormat="1" applyFont="1" applyFill="1" applyBorder="1" applyAlignment="1">
      <alignment horizontal="centerContinuous" vertical="center" wrapText="1"/>
    </xf>
    <xf numFmtId="1" fontId="6" fillId="0" borderId="10" xfId="0" applyNumberFormat="1" applyFont="1" applyFill="1" applyBorder="1" applyAlignment="1">
      <alignment horizontal="centerContinuous" vertical="center" wrapText="1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1" fontId="32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32" fillId="0" borderId="10" xfId="0" applyNumberFormat="1" applyFont="1" applyFill="1" applyBorder="1" applyAlignment="1" quotePrefix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" fontId="32" fillId="21" borderId="10" xfId="0" applyNumberFormat="1" applyFont="1" applyFill="1" applyBorder="1" applyAlignment="1" quotePrefix="1">
      <alignment horizontal="center" vertical="center" wrapText="1"/>
    </xf>
    <xf numFmtId="1" fontId="32" fillId="21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164" fontId="6" fillId="21" borderId="10" xfId="0" applyNumberFormat="1" applyFont="1" applyFill="1" applyBorder="1" applyAlignment="1">
      <alignment horizontal="center" vertical="center" wrapText="1"/>
    </xf>
    <xf numFmtId="164" fontId="7" fillId="21" borderId="10" xfId="0" applyNumberFormat="1" applyFont="1" applyFill="1" applyBorder="1" applyAlignment="1">
      <alignment horizontal="center" vertical="center" wrapText="1"/>
    </xf>
    <xf numFmtId="4" fontId="0" fillId="23" borderId="10" xfId="0" applyNumberFormat="1" applyFont="1" applyFill="1" applyBorder="1" applyAlignment="1">
      <alignment horizontal="center" vertical="center" wrapText="1"/>
    </xf>
    <xf numFmtId="164" fontId="6" fillId="21" borderId="10" xfId="0" applyNumberFormat="1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12" fillId="23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</cellXfs>
  <cellStyles count="93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20% - Accent1" xfId="53"/>
    <cellStyle name="20% - Accent2" xfId="54"/>
    <cellStyle name="20% - Accent3" xfId="55"/>
    <cellStyle name="20% - Accent4" xfId="56"/>
    <cellStyle name="20% - Accent5" xfId="57"/>
    <cellStyle name="20% - Accent6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heck Cell" xfId="79"/>
    <cellStyle name="Comma [0]_laroux" xfId="80"/>
    <cellStyle name="Comma_laroux" xfId="81"/>
    <cellStyle name="Currency [0]_laroux" xfId="82"/>
    <cellStyle name="Currency_laroux" xfId="83"/>
    <cellStyle name="Comma" xfId="84"/>
    <cellStyle name="Comma [0]" xfId="85"/>
    <cellStyle name="Explanatory Text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Input" xfId="93"/>
    <cellStyle name="Linked Cell" xfId="94"/>
    <cellStyle name="Neutral" xfId="95"/>
    <cellStyle name="Normal_laroux" xfId="96"/>
    <cellStyle name="normální_laroux" xfId="97"/>
    <cellStyle name="Note" xfId="98"/>
    <cellStyle name="Followed Hyperlink" xfId="99"/>
    <cellStyle name="Output" xfId="100"/>
    <cellStyle name="Percent" xfId="101"/>
    <cellStyle name="Styl 1" xfId="102"/>
    <cellStyle name="Title" xfId="103"/>
    <cellStyle name="Total" xfId="104"/>
    <cellStyle name="Currency" xfId="105"/>
    <cellStyle name="Currency [0]" xfId="106"/>
    <cellStyle name="Warning Text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A\USTAWI~1\TEMP\xls\2000%20ROK\Korekty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A\USTAWI~1\TEMP\xls\1999%20ROK\Sprawozdania%201999\SPR\STAROCIE\SPRAW97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A\USTAWI~1\TEMP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1031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/>
  <cols>
    <col min="1" max="1" width="4.375" style="3" bestFit="1" customWidth="1"/>
    <col min="2" max="2" width="5.875" style="3" customWidth="1"/>
    <col min="3" max="3" width="8.875" style="3" customWidth="1"/>
    <col min="4" max="4" width="41.625" style="49" customWidth="1"/>
    <col min="5" max="7" width="13.00390625" style="47" customWidth="1"/>
    <col min="8" max="8" width="13.00390625" style="48" customWidth="1"/>
    <col min="9" max="10" width="15.125" style="47" customWidth="1"/>
    <col min="11" max="11" width="15.125" style="48" customWidth="1"/>
    <col min="12" max="12" width="7.25390625" style="47" customWidth="1"/>
    <col min="13" max="13" width="9.875" style="47" customWidth="1"/>
    <col min="14" max="14" width="14.375" style="39" bestFit="1" customWidth="1"/>
    <col min="15" max="16384" width="9.125" style="3" customWidth="1"/>
  </cols>
  <sheetData>
    <row r="1" spans="1:13" ht="17.25" customHeight="1">
      <c r="A1" s="68" t="s">
        <v>455</v>
      </c>
      <c r="B1" s="68" t="s">
        <v>510</v>
      </c>
      <c r="C1" s="68" t="s">
        <v>524</v>
      </c>
      <c r="D1" s="71" t="s">
        <v>511</v>
      </c>
      <c r="E1" s="73" t="s">
        <v>494</v>
      </c>
      <c r="F1" s="72" t="s">
        <v>491</v>
      </c>
      <c r="G1" s="69" t="s">
        <v>525</v>
      </c>
      <c r="H1" s="69"/>
      <c r="I1" s="72" t="s">
        <v>492</v>
      </c>
      <c r="J1" s="69" t="s">
        <v>525</v>
      </c>
      <c r="K1" s="69"/>
      <c r="L1" s="74" t="s">
        <v>474</v>
      </c>
      <c r="M1" s="73" t="s">
        <v>493</v>
      </c>
    </row>
    <row r="2" spans="1:13" ht="14.25" customHeight="1">
      <c r="A2" s="68"/>
      <c r="B2" s="68"/>
      <c r="C2" s="68"/>
      <c r="D2" s="71"/>
      <c r="E2" s="73"/>
      <c r="F2" s="72"/>
      <c r="G2" s="69" t="s">
        <v>526</v>
      </c>
      <c r="H2" s="7" t="s">
        <v>527</v>
      </c>
      <c r="I2" s="72"/>
      <c r="J2" s="69" t="s">
        <v>526</v>
      </c>
      <c r="K2" s="7" t="s">
        <v>527</v>
      </c>
      <c r="L2" s="74"/>
      <c r="M2" s="73"/>
    </row>
    <row r="3" spans="1:14" s="4" customFormat="1" ht="25.5" customHeight="1">
      <c r="A3" s="68"/>
      <c r="B3" s="68"/>
      <c r="C3" s="68"/>
      <c r="D3" s="71"/>
      <c r="E3" s="73"/>
      <c r="F3" s="72"/>
      <c r="G3" s="69"/>
      <c r="H3" s="70" t="s">
        <v>519</v>
      </c>
      <c r="I3" s="72"/>
      <c r="J3" s="69"/>
      <c r="K3" s="70" t="s">
        <v>519</v>
      </c>
      <c r="L3" s="74"/>
      <c r="M3" s="73"/>
      <c r="N3" s="40"/>
    </row>
    <row r="4" spans="1:14" s="4" customFormat="1" ht="27.75" customHeight="1">
      <c r="A4" s="68"/>
      <c r="B4" s="68"/>
      <c r="C4" s="68"/>
      <c r="D4" s="71"/>
      <c r="E4" s="73"/>
      <c r="F4" s="72"/>
      <c r="G4" s="69"/>
      <c r="H4" s="70"/>
      <c r="I4" s="72"/>
      <c r="J4" s="69"/>
      <c r="K4" s="70"/>
      <c r="L4" s="74"/>
      <c r="M4" s="73"/>
      <c r="N4" s="40"/>
    </row>
    <row r="5" spans="1:14" s="10" customFormat="1" ht="12" customHeight="1">
      <c r="A5" s="8">
        <v>1</v>
      </c>
      <c r="B5" s="8">
        <v>2</v>
      </c>
      <c r="C5" s="8">
        <v>3</v>
      </c>
      <c r="D5" s="9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41"/>
    </row>
    <row r="6" spans="1:14" s="43" customFormat="1" ht="19.5" customHeight="1">
      <c r="A6" s="59">
        <v>1</v>
      </c>
      <c r="B6" s="26" t="s">
        <v>529</v>
      </c>
      <c r="C6" s="13"/>
      <c r="D6" s="5" t="s">
        <v>530</v>
      </c>
      <c r="E6" s="5">
        <f aca="true" t="shared" si="0" ref="E6:K6">E7+E9+E11</f>
        <v>229000</v>
      </c>
      <c r="F6" s="5">
        <f t="shared" si="0"/>
        <v>282490</v>
      </c>
      <c r="G6" s="5">
        <f t="shared" si="0"/>
        <v>282490</v>
      </c>
      <c r="H6" s="5">
        <f t="shared" si="0"/>
        <v>0</v>
      </c>
      <c r="I6" s="21">
        <f t="shared" si="0"/>
        <v>269882.04000000004</v>
      </c>
      <c r="J6" s="21">
        <f t="shared" si="0"/>
        <v>269882.04000000004</v>
      </c>
      <c r="K6" s="21">
        <f t="shared" si="0"/>
        <v>0</v>
      </c>
      <c r="L6" s="64">
        <f>I6/F6</f>
        <v>0.9553684732202912</v>
      </c>
      <c r="M6" s="64">
        <f>I6/$I$693</f>
        <v>0.00046187942260211097</v>
      </c>
      <c r="N6" s="42"/>
    </row>
    <row r="7" spans="1:14" s="43" customFormat="1" ht="12.75">
      <c r="A7" s="58">
        <v>2</v>
      </c>
      <c r="B7" s="14"/>
      <c r="C7" s="27" t="s">
        <v>531</v>
      </c>
      <c r="D7" s="15" t="s">
        <v>532</v>
      </c>
      <c r="E7" s="12">
        <f aca="true" t="shared" si="1" ref="E7:K7">SUM(E8:E8)</f>
        <v>50000</v>
      </c>
      <c r="F7" s="12">
        <f t="shared" si="1"/>
        <v>50000</v>
      </c>
      <c r="G7" s="12">
        <f t="shared" si="1"/>
        <v>50000</v>
      </c>
      <c r="H7" s="12">
        <f t="shared" si="1"/>
        <v>0</v>
      </c>
      <c r="I7" s="22">
        <f t="shared" si="1"/>
        <v>49496.33</v>
      </c>
      <c r="J7" s="22">
        <f t="shared" si="1"/>
        <v>49496.33</v>
      </c>
      <c r="K7" s="22">
        <f t="shared" si="1"/>
        <v>0</v>
      </c>
      <c r="L7" s="61">
        <f aca="true" t="shared" si="2" ref="L7:L70">I7/F7</f>
        <v>0.9899266</v>
      </c>
      <c r="M7" s="61">
        <f aca="true" t="shared" si="3" ref="M7:M70">I7/$I$693</f>
        <v>8.470862426163498E-05</v>
      </c>
      <c r="N7" s="42"/>
    </row>
    <row r="8" spans="1:14" s="44" customFormat="1" ht="12.75">
      <c r="A8" s="57">
        <v>3</v>
      </c>
      <c r="B8" s="6"/>
      <c r="C8" s="14"/>
      <c r="D8" s="16" t="s">
        <v>533</v>
      </c>
      <c r="E8" s="2">
        <v>50000</v>
      </c>
      <c r="F8" s="2">
        <v>50000</v>
      </c>
      <c r="G8" s="2">
        <v>50000</v>
      </c>
      <c r="H8" s="2"/>
      <c r="I8" s="23">
        <v>49496.33</v>
      </c>
      <c r="J8" s="23">
        <v>49496.33</v>
      </c>
      <c r="K8" s="23"/>
      <c r="L8" s="61">
        <f t="shared" si="2"/>
        <v>0.9899266</v>
      </c>
      <c r="M8" s="61">
        <f t="shared" si="3"/>
        <v>8.470862426163498E-05</v>
      </c>
      <c r="N8" s="42"/>
    </row>
    <row r="9" spans="1:14" s="43" customFormat="1" ht="12.75">
      <c r="A9" s="58">
        <v>4</v>
      </c>
      <c r="B9" s="14"/>
      <c r="C9" s="27" t="s">
        <v>534</v>
      </c>
      <c r="D9" s="15" t="s">
        <v>535</v>
      </c>
      <c r="E9" s="12">
        <f aca="true" t="shared" si="4" ref="E9:K9">E10</f>
        <v>6000</v>
      </c>
      <c r="F9" s="12">
        <f t="shared" si="4"/>
        <v>6000</v>
      </c>
      <c r="G9" s="12">
        <f t="shared" si="4"/>
        <v>6000</v>
      </c>
      <c r="H9" s="12">
        <f t="shared" si="4"/>
        <v>0</v>
      </c>
      <c r="I9" s="22">
        <f t="shared" si="4"/>
        <v>4500</v>
      </c>
      <c r="J9" s="22">
        <f t="shared" si="4"/>
        <v>4500</v>
      </c>
      <c r="K9" s="22">
        <f t="shared" si="4"/>
        <v>0</v>
      </c>
      <c r="L9" s="61">
        <f t="shared" si="2"/>
        <v>0.75</v>
      </c>
      <c r="M9" s="61">
        <f t="shared" si="3"/>
        <v>7.701355013136477E-06</v>
      </c>
      <c r="N9" s="42"/>
    </row>
    <row r="10" spans="1:14" s="44" customFormat="1" ht="12.75">
      <c r="A10" s="57">
        <v>5</v>
      </c>
      <c r="B10" s="6"/>
      <c r="C10" s="14"/>
      <c r="D10" s="16" t="s">
        <v>526</v>
      </c>
      <c r="E10" s="2">
        <v>6000</v>
      </c>
      <c r="F10" s="2">
        <v>6000</v>
      </c>
      <c r="G10" s="2">
        <v>6000</v>
      </c>
      <c r="H10" s="2"/>
      <c r="I10" s="23">
        <v>4500</v>
      </c>
      <c r="J10" s="23">
        <v>4500</v>
      </c>
      <c r="K10" s="23"/>
      <c r="L10" s="61">
        <f t="shared" si="2"/>
        <v>0.75</v>
      </c>
      <c r="M10" s="61">
        <f t="shared" si="3"/>
        <v>7.701355013136477E-06</v>
      </c>
      <c r="N10" s="42"/>
    </row>
    <row r="11" spans="1:14" s="44" customFormat="1" ht="12.75">
      <c r="A11" s="58">
        <v>6</v>
      </c>
      <c r="B11" s="14"/>
      <c r="C11" s="27" t="s">
        <v>536</v>
      </c>
      <c r="D11" s="15" t="s">
        <v>528</v>
      </c>
      <c r="E11" s="12">
        <f aca="true" t="shared" si="5" ref="E11:K11">SUM(E12:E13)</f>
        <v>173000</v>
      </c>
      <c r="F11" s="12">
        <f t="shared" si="5"/>
        <v>226490</v>
      </c>
      <c r="G11" s="12">
        <f t="shared" si="5"/>
        <v>226490</v>
      </c>
      <c r="H11" s="12">
        <f t="shared" si="5"/>
        <v>0</v>
      </c>
      <c r="I11" s="22">
        <f t="shared" si="5"/>
        <v>215885.71000000002</v>
      </c>
      <c r="J11" s="22">
        <f t="shared" si="5"/>
        <v>215885.71000000002</v>
      </c>
      <c r="K11" s="22">
        <f t="shared" si="5"/>
        <v>0</v>
      </c>
      <c r="L11" s="61">
        <f t="shared" si="2"/>
        <v>0.9531798754911918</v>
      </c>
      <c r="M11" s="61">
        <f t="shared" si="3"/>
        <v>0.0003694694433273395</v>
      </c>
      <c r="N11" s="42"/>
    </row>
    <row r="12" spans="1:14" s="43" customFormat="1" ht="12.75">
      <c r="A12" s="57">
        <v>7</v>
      </c>
      <c r="B12" s="6"/>
      <c r="C12" s="14"/>
      <c r="D12" s="16" t="s">
        <v>526</v>
      </c>
      <c r="E12" s="2">
        <v>173000</v>
      </c>
      <c r="F12" s="2">
        <v>150000</v>
      </c>
      <c r="G12" s="2">
        <v>150000</v>
      </c>
      <c r="H12" s="2"/>
      <c r="I12" s="23">
        <v>148792.85</v>
      </c>
      <c r="J12" s="23">
        <v>148792.85</v>
      </c>
      <c r="K12" s="23"/>
      <c r="L12" s="61">
        <f t="shared" si="2"/>
        <v>0.9919523333333333</v>
      </c>
      <c r="M12" s="61">
        <f t="shared" si="3"/>
        <v>0.0002546459025036364</v>
      </c>
      <c r="N12" s="42"/>
    </row>
    <row r="13" spans="1:14" s="43" customFormat="1" ht="51">
      <c r="A13" s="58">
        <v>8</v>
      </c>
      <c r="B13" s="6"/>
      <c r="C13" s="14"/>
      <c r="D13" s="16" t="s">
        <v>538</v>
      </c>
      <c r="E13" s="2"/>
      <c r="F13" s="2">
        <v>76490</v>
      </c>
      <c r="G13" s="2">
        <v>76490</v>
      </c>
      <c r="H13" s="2"/>
      <c r="I13" s="23">
        <v>67092.86</v>
      </c>
      <c r="J13" s="23">
        <v>67092.86</v>
      </c>
      <c r="K13" s="23"/>
      <c r="L13" s="61">
        <f t="shared" si="2"/>
        <v>0.877145509216891</v>
      </c>
      <c r="M13" s="61">
        <f t="shared" si="3"/>
        <v>0.00011482354082370306</v>
      </c>
      <c r="N13" s="42"/>
    </row>
    <row r="14" spans="1:14" s="43" customFormat="1" ht="19.5" customHeight="1">
      <c r="A14" s="59">
        <v>9</v>
      </c>
      <c r="B14" s="26" t="s">
        <v>539</v>
      </c>
      <c r="C14" s="13"/>
      <c r="D14" s="5" t="s">
        <v>540</v>
      </c>
      <c r="E14" s="5">
        <f aca="true" t="shared" si="6" ref="E14:K14">E15+E17</f>
        <v>13000</v>
      </c>
      <c r="F14" s="5">
        <f t="shared" si="6"/>
        <v>13000</v>
      </c>
      <c r="G14" s="5">
        <f t="shared" si="6"/>
        <v>13000</v>
      </c>
      <c r="H14" s="5">
        <f t="shared" si="6"/>
        <v>0</v>
      </c>
      <c r="I14" s="21">
        <f t="shared" si="6"/>
        <v>11942.45</v>
      </c>
      <c r="J14" s="21">
        <f t="shared" si="6"/>
        <v>11942.45</v>
      </c>
      <c r="K14" s="21">
        <f t="shared" si="6"/>
        <v>0</v>
      </c>
      <c r="L14" s="64">
        <f t="shared" si="2"/>
        <v>0.9186500000000001</v>
      </c>
      <c r="M14" s="64">
        <f t="shared" si="3"/>
        <v>2.0438454928140382E-05</v>
      </c>
      <c r="N14" s="42"/>
    </row>
    <row r="15" spans="1:14" s="43" customFormat="1" ht="12.75">
      <c r="A15" s="58">
        <v>10</v>
      </c>
      <c r="B15" s="14"/>
      <c r="C15" s="27" t="s">
        <v>541</v>
      </c>
      <c r="D15" s="15" t="s">
        <v>542</v>
      </c>
      <c r="E15" s="12">
        <f aca="true" t="shared" si="7" ref="E15:K15">E16</f>
        <v>0</v>
      </c>
      <c r="F15" s="12">
        <f t="shared" si="7"/>
        <v>400</v>
      </c>
      <c r="G15" s="12">
        <f t="shared" si="7"/>
        <v>400</v>
      </c>
      <c r="H15" s="12">
        <f t="shared" si="7"/>
        <v>0</v>
      </c>
      <c r="I15" s="22">
        <f t="shared" si="7"/>
        <v>396</v>
      </c>
      <c r="J15" s="22">
        <f t="shared" si="7"/>
        <v>396</v>
      </c>
      <c r="K15" s="22">
        <f t="shared" si="7"/>
        <v>0</v>
      </c>
      <c r="L15" s="61">
        <f t="shared" si="2"/>
        <v>0.99</v>
      </c>
      <c r="M15" s="61">
        <f t="shared" si="3"/>
        <v>6.777192411560099E-07</v>
      </c>
      <c r="N15" s="42"/>
    </row>
    <row r="16" spans="1:14" s="44" customFormat="1" ht="12.75">
      <c r="A16" s="57">
        <v>11</v>
      </c>
      <c r="B16" s="6"/>
      <c r="C16" s="6"/>
      <c r="D16" s="16" t="s">
        <v>526</v>
      </c>
      <c r="E16" s="2"/>
      <c r="F16" s="2">
        <v>400</v>
      </c>
      <c r="G16" s="2">
        <v>400</v>
      </c>
      <c r="H16" s="2"/>
      <c r="I16" s="23">
        <v>396</v>
      </c>
      <c r="J16" s="23">
        <v>396</v>
      </c>
      <c r="K16" s="23"/>
      <c r="L16" s="61">
        <f t="shared" si="2"/>
        <v>0.99</v>
      </c>
      <c r="M16" s="61">
        <f t="shared" si="3"/>
        <v>6.777192411560099E-07</v>
      </c>
      <c r="N16" s="42"/>
    </row>
    <row r="17" spans="1:14" s="44" customFormat="1" ht="12.75">
      <c r="A17" s="58">
        <v>12</v>
      </c>
      <c r="B17" s="14"/>
      <c r="C17" s="27" t="s">
        <v>567</v>
      </c>
      <c r="D17" s="15" t="s">
        <v>568</v>
      </c>
      <c r="E17" s="12">
        <f aca="true" t="shared" si="8" ref="E17:K17">E18</f>
        <v>13000</v>
      </c>
      <c r="F17" s="12">
        <f t="shared" si="8"/>
        <v>12600</v>
      </c>
      <c r="G17" s="12">
        <f t="shared" si="8"/>
        <v>12600</v>
      </c>
      <c r="H17" s="12">
        <f t="shared" si="8"/>
        <v>0</v>
      </c>
      <c r="I17" s="22">
        <f t="shared" si="8"/>
        <v>11546.45</v>
      </c>
      <c r="J17" s="22">
        <f t="shared" si="8"/>
        <v>11546.45</v>
      </c>
      <c r="K17" s="22">
        <f t="shared" si="8"/>
        <v>0</v>
      </c>
      <c r="L17" s="61">
        <f t="shared" si="2"/>
        <v>0.9163849206349207</v>
      </c>
      <c r="M17" s="61">
        <f t="shared" si="3"/>
        <v>1.9760735686984372E-05</v>
      </c>
      <c r="N17" s="42"/>
    </row>
    <row r="18" spans="1:14" s="43" customFormat="1" ht="12.75">
      <c r="A18" s="57">
        <v>13</v>
      </c>
      <c r="B18" s="6"/>
      <c r="C18" s="6"/>
      <c r="D18" s="16" t="s">
        <v>526</v>
      </c>
      <c r="E18" s="2">
        <v>13000</v>
      </c>
      <c r="F18" s="2">
        <v>12600</v>
      </c>
      <c r="G18" s="2">
        <v>12600</v>
      </c>
      <c r="H18" s="2"/>
      <c r="I18" s="23">
        <v>11546.45</v>
      </c>
      <c r="J18" s="23">
        <v>11546.45</v>
      </c>
      <c r="K18" s="23"/>
      <c r="L18" s="61">
        <f t="shared" si="2"/>
        <v>0.9163849206349207</v>
      </c>
      <c r="M18" s="61">
        <f t="shared" si="3"/>
        <v>1.9760735686984372E-05</v>
      </c>
      <c r="N18" s="42"/>
    </row>
    <row r="19" spans="1:14" s="44" customFormat="1" ht="19.5" customHeight="1">
      <c r="A19" s="60">
        <v>14</v>
      </c>
      <c r="B19" s="13">
        <v>600</v>
      </c>
      <c r="C19" s="13"/>
      <c r="D19" s="5" t="s">
        <v>543</v>
      </c>
      <c r="E19" s="5">
        <f aca="true" t="shared" si="9" ref="E19:K19">E20+E23+E38+E51+E56</f>
        <v>60170630</v>
      </c>
      <c r="F19" s="5">
        <f t="shared" si="9"/>
        <v>76371441</v>
      </c>
      <c r="G19" s="5">
        <f t="shared" si="9"/>
        <v>33835398</v>
      </c>
      <c r="H19" s="5">
        <f t="shared" si="9"/>
        <v>1500</v>
      </c>
      <c r="I19" s="21">
        <f t="shared" si="9"/>
        <v>68741642.54</v>
      </c>
      <c r="J19" s="21">
        <f t="shared" si="9"/>
        <v>33191904.769999996</v>
      </c>
      <c r="K19" s="21">
        <f t="shared" si="9"/>
        <v>1500</v>
      </c>
      <c r="L19" s="64">
        <f t="shared" si="2"/>
        <v>0.9000961830745082</v>
      </c>
      <c r="M19" s="64">
        <f t="shared" si="3"/>
        <v>0.11764528741925884</v>
      </c>
      <c r="N19" s="42"/>
    </row>
    <row r="20" spans="1:14" s="43" customFormat="1" ht="12.75">
      <c r="A20" s="57">
        <v>15</v>
      </c>
      <c r="B20" s="14"/>
      <c r="C20" s="14">
        <v>60004</v>
      </c>
      <c r="D20" s="15" t="s">
        <v>544</v>
      </c>
      <c r="E20" s="12">
        <f aca="true" t="shared" si="10" ref="E20:K20">E21+E22</f>
        <v>9600000</v>
      </c>
      <c r="F20" s="12">
        <f t="shared" si="10"/>
        <v>9645000</v>
      </c>
      <c r="G20" s="12">
        <f t="shared" si="10"/>
        <v>9645000</v>
      </c>
      <c r="H20" s="12">
        <f t="shared" si="10"/>
        <v>0</v>
      </c>
      <c r="I20" s="22">
        <f t="shared" si="10"/>
        <v>9600000</v>
      </c>
      <c r="J20" s="22">
        <f t="shared" si="10"/>
        <v>9600000</v>
      </c>
      <c r="K20" s="22">
        <f t="shared" si="10"/>
        <v>0</v>
      </c>
      <c r="L20" s="61">
        <f t="shared" si="2"/>
        <v>0.995334370139969</v>
      </c>
      <c r="M20" s="61">
        <f t="shared" si="3"/>
        <v>0.016429557361357816</v>
      </c>
      <c r="N20" s="42"/>
    </row>
    <row r="21" spans="1:14" s="44" customFormat="1" ht="12.75">
      <c r="A21" s="58">
        <v>16</v>
      </c>
      <c r="B21" s="6"/>
      <c r="C21" s="6"/>
      <c r="D21" s="29" t="s">
        <v>545</v>
      </c>
      <c r="E21" s="2">
        <v>9600000</v>
      </c>
      <c r="F21" s="2">
        <v>9600000</v>
      </c>
      <c r="G21" s="2">
        <v>9600000</v>
      </c>
      <c r="H21" s="2"/>
      <c r="I21" s="23">
        <v>9600000</v>
      </c>
      <c r="J21" s="23">
        <v>9600000</v>
      </c>
      <c r="K21" s="23"/>
      <c r="L21" s="61">
        <f t="shared" si="2"/>
        <v>1</v>
      </c>
      <c r="M21" s="61">
        <f t="shared" si="3"/>
        <v>0.016429557361357816</v>
      </c>
      <c r="N21" s="42"/>
    </row>
    <row r="22" spans="1:14" s="43" customFormat="1" ht="25.5">
      <c r="A22" s="57">
        <v>17</v>
      </c>
      <c r="B22" s="6"/>
      <c r="C22" s="6"/>
      <c r="D22" s="16" t="s">
        <v>569</v>
      </c>
      <c r="E22" s="2"/>
      <c r="F22" s="2">
        <v>45000</v>
      </c>
      <c r="G22" s="2">
        <v>45000</v>
      </c>
      <c r="H22" s="2"/>
      <c r="I22" s="23"/>
      <c r="J22" s="23"/>
      <c r="K22" s="23"/>
      <c r="L22" s="61">
        <f t="shared" si="2"/>
        <v>0</v>
      </c>
      <c r="M22" s="61">
        <f t="shared" si="3"/>
        <v>0</v>
      </c>
      <c r="N22" s="42"/>
    </row>
    <row r="23" spans="1:14" s="44" customFormat="1" ht="25.5">
      <c r="A23" s="58">
        <v>18</v>
      </c>
      <c r="B23" s="14"/>
      <c r="C23" s="14">
        <v>60015</v>
      </c>
      <c r="D23" s="15" t="s">
        <v>546</v>
      </c>
      <c r="E23" s="12">
        <f aca="true" t="shared" si="11" ref="E23:K23">SUM(E24:E37)</f>
        <v>32905000</v>
      </c>
      <c r="F23" s="12">
        <f t="shared" si="11"/>
        <v>45160811</v>
      </c>
      <c r="G23" s="12">
        <f t="shared" si="11"/>
        <v>12002398</v>
      </c>
      <c r="H23" s="12">
        <f t="shared" si="11"/>
        <v>1500</v>
      </c>
      <c r="I23" s="22">
        <f t="shared" si="11"/>
        <v>38819794.620000005</v>
      </c>
      <c r="J23" s="22">
        <f t="shared" si="11"/>
        <v>11809443.87</v>
      </c>
      <c r="K23" s="22">
        <f t="shared" si="11"/>
        <v>1500</v>
      </c>
      <c r="L23" s="61">
        <f t="shared" si="2"/>
        <v>0.8595902899086556</v>
      </c>
      <c r="M23" s="61">
        <f t="shared" si="3"/>
        <v>0.06643667109014788</v>
      </c>
      <c r="N23" s="42"/>
    </row>
    <row r="24" spans="1:14" s="44" customFormat="1" ht="12.75">
      <c r="A24" s="57">
        <v>19</v>
      </c>
      <c r="B24" s="6"/>
      <c r="C24" s="6"/>
      <c r="D24" s="16" t="s">
        <v>547</v>
      </c>
      <c r="E24" s="2">
        <v>10300000</v>
      </c>
      <c r="F24" s="2">
        <v>12002398</v>
      </c>
      <c r="G24" s="2">
        <v>12002398</v>
      </c>
      <c r="H24" s="2">
        <v>1500</v>
      </c>
      <c r="I24" s="23">
        <v>11809443.87</v>
      </c>
      <c r="J24" s="23">
        <v>11809443.87</v>
      </c>
      <c r="K24" s="23">
        <v>1500</v>
      </c>
      <c r="L24" s="61">
        <f t="shared" si="2"/>
        <v>0.9839237017469342</v>
      </c>
      <c r="M24" s="61">
        <f t="shared" si="3"/>
        <v>0.02021082661123963</v>
      </c>
      <c r="N24" s="42"/>
    </row>
    <row r="25" spans="1:14" s="44" customFormat="1" ht="38.25">
      <c r="A25" s="58">
        <v>20</v>
      </c>
      <c r="B25" s="6"/>
      <c r="C25" s="6"/>
      <c r="D25" s="16" t="s">
        <v>570</v>
      </c>
      <c r="E25" s="2">
        <v>12200000</v>
      </c>
      <c r="F25" s="2">
        <v>14768711</v>
      </c>
      <c r="G25" s="2"/>
      <c r="H25" s="2"/>
      <c r="I25" s="23">
        <v>14328688.26</v>
      </c>
      <c r="J25" s="23"/>
      <c r="K25" s="23"/>
      <c r="L25" s="61">
        <f t="shared" si="2"/>
        <v>0.9702057451053108</v>
      </c>
      <c r="M25" s="61">
        <f t="shared" si="3"/>
        <v>0.024522292258404618</v>
      </c>
      <c r="N25" s="42"/>
    </row>
    <row r="26" spans="1:14" s="43" customFormat="1" ht="25.5">
      <c r="A26" s="57">
        <v>21</v>
      </c>
      <c r="B26" s="6"/>
      <c r="C26" s="6"/>
      <c r="D26" s="16" t="s">
        <v>571</v>
      </c>
      <c r="E26" s="2">
        <v>3500000</v>
      </c>
      <c r="F26" s="2">
        <v>3500000</v>
      </c>
      <c r="G26" s="2"/>
      <c r="H26" s="2"/>
      <c r="I26" s="23">
        <v>3493444.76</v>
      </c>
      <c r="J26" s="23"/>
      <c r="K26" s="23"/>
      <c r="L26" s="61">
        <f t="shared" si="2"/>
        <v>0.9981270742857142</v>
      </c>
      <c r="M26" s="61">
        <f t="shared" si="3"/>
        <v>0.005978724070120301</v>
      </c>
      <c r="N26" s="42"/>
    </row>
    <row r="27" spans="1:14" s="43" customFormat="1" ht="38.25">
      <c r="A27" s="58">
        <v>22</v>
      </c>
      <c r="B27" s="6"/>
      <c r="C27" s="6"/>
      <c r="D27" s="16" t="s">
        <v>548</v>
      </c>
      <c r="E27" s="2">
        <v>450000</v>
      </c>
      <c r="F27" s="2">
        <v>150000</v>
      </c>
      <c r="G27" s="2"/>
      <c r="H27" s="2"/>
      <c r="I27" s="23">
        <v>42090</v>
      </c>
      <c r="J27" s="23"/>
      <c r="K27" s="23"/>
      <c r="L27" s="61">
        <f t="shared" si="2"/>
        <v>0.2806</v>
      </c>
      <c r="M27" s="61">
        <f t="shared" si="3"/>
        <v>7.203334055620319E-05</v>
      </c>
      <c r="N27" s="42"/>
    </row>
    <row r="28" spans="1:14" s="44" customFormat="1" ht="25.5">
      <c r="A28" s="57">
        <v>23</v>
      </c>
      <c r="B28" s="6"/>
      <c r="C28" s="6"/>
      <c r="D28" s="16" t="s">
        <v>572</v>
      </c>
      <c r="E28" s="2">
        <v>4500000</v>
      </c>
      <c r="F28" s="2">
        <v>9832821</v>
      </c>
      <c r="G28" s="2"/>
      <c r="H28" s="2"/>
      <c r="I28" s="23">
        <v>4836670</v>
      </c>
      <c r="J28" s="23"/>
      <c r="K28" s="23"/>
      <c r="L28" s="61">
        <f t="shared" si="2"/>
        <v>0.4918903740849142</v>
      </c>
      <c r="M28" s="61">
        <f t="shared" si="3"/>
        <v>0.008277536166974846</v>
      </c>
      <c r="N28" s="42"/>
    </row>
    <row r="29" spans="1:14" s="44" customFormat="1" ht="25.5">
      <c r="A29" s="58">
        <v>24</v>
      </c>
      <c r="B29" s="6"/>
      <c r="C29" s="6"/>
      <c r="D29" s="16" t="s">
        <v>553</v>
      </c>
      <c r="E29" s="2">
        <v>300000</v>
      </c>
      <c r="F29" s="2"/>
      <c r="G29" s="2"/>
      <c r="H29" s="2"/>
      <c r="I29" s="23"/>
      <c r="J29" s="23"/>
      <c r="K29" s="23"/>
      <c r="L29" s="61"/>
      <c r="M29" s="61">
        <f t="shared" si="3"/>
        <v>0</v>
      </c>
      <c r="N29" s="42"/>
    </row>
    <row r="30" spans="1:14" s="44" customFormat="1" ht="38.25">
      <c r="A30" s="57">
        <v>25</v>
      </c>
      <c r="B30" s="6"/>
      <c r="C30" s="6"/>
      <c r="D30" s="16" t="s">
        <v>573</v>
      </c>
      <c r="E30" s="2">
        <v>200000</v>
      </c>
      <c r="F30" s="2">
        <v>187997</v>
      </c>
      <c r="G30" s="2"/>
      <c r="H30" s="2"/>
      <c r="I30" s="23">
        <v>187996.2</v>
      </c>
      <c r="J30" s="23"/>
      <c r="K30" s="23"/>
      <c r="L30" s="61">
        <f t="shared" si="2"/>
        <v>0.999995744612946</v>
      </c>
      <c r="M30" s="61">
        <f t="shared" si="3"/>
        <v>0.0003217389949601351</v>
      </c>
      <c r="N30" s="42"/>
    </row>
    <row r="31" spans="1:14" s="44" customFormat="1" ht="38.25">
      <c r="A31" s="58">
        <v>26</v>
      </c>
      <c r="B31" s="6"/>
      <c r="C31" s="6"/>
      <c r="D31" s="16" t="s">
        <v>574</v>
      </c>
      <c r="E31" s="2">
        <v>55000</v>
      </c>
      <c r="F31" s="2">
        <v>47824</v>
      </c>
      <c r="G31" s="2"/>
      <c r="H31" s="2"/>
      <c r="I31" s="23">
        <v>47824</v>
      </c>
      <c r="J31" s="23"/>
      <c r="K31" s="23"/>
      <c r="L31" s="61">
        <f t="shared" si="2"/>
        <v>1</v>
      </c>
      <c r="M31" s="61">
        <f t="shared" si="3"/>
        <v>8.18465782551642E-05</v>
      </c>
      <c r="N31" s="42"/>
    </row>
    <row r="32" spans="1:14" s="44" customFormat="1" ht="25.5">
      <c r="A32" s="57">
        <v>27</v>
      </c>
      <c r="B32" s="6"/>
      <c r="C32" s="14"/>
      <c r="D32" s="16" t="s">
        <v>575</v>
      </c>
      <c r="E32" s="2">
        <v>1400000</v>
      </c>
      <c r="F32" s="2">
        <v>1266000</v>
      </c>
      <c r="G32" s="2"/>
      <c r="H32" s="2"/>
      <c r="I32" s="23">
        <v>1265947.93</v>
      </c>
      <c r="J32" s="23"/>
      <c r="K32" s="23"/>
      <c r="L32" s="61">
        <f t="shared" si="2"/>
        <v>0.9999588704581358</v>
      </c>
      <c r="M32" s="61">
        <f t="shared" si="3"/>
        <v>0.002166558763794499</v>
      </c>
      <c r="N32" s="42"/>
    </row>
    <row r="33" spans="1:14" s="44" customFormat="1" ht="63.75">
      <c r="A33" s="58">
        <v>28</v>
      </c>
      <c r="B33" s="6"/>
      <c r="C33" s="14"/>
      <c r="D33" s="16" t="s">
        <v>576</v>
      </c>
      <c r="E33" s="2"/>
      <c r="F33" s="2">
        <v>82960</v>
      </c>
      <c r="G33" s="2"/>
      <c r="H33" s="2"/>
      <c r="I33" s="23">
        <v>82960</v>
      </c>
      <c r="J33" s="23"/>
      <c r="K33" s="23"/>
      <c r="L33" s="61">
        <f t="shared" si="2"/>
        <v>1</v>
      </c>
      <c r="M33" s="61">
        <f t="shared" si="3"/>
        <v>0.0001419787581977338</v>
      </c>
      <c r="N33" s="42"/>
    </row>
    <row r="34" spans="1:14" s="43" customFormat="1" ht="12.75">
      <c r="A34" s="57">
        <v>29</v>
      </c>
      <c r="B34" s="6"/>
      <c r="C34" s="14"/>
      <c r="D34" s="16" t="s">
        <v>577</v>
      </c>
      <c r="E34" s="2"/>
      <c r="F34" s="2">
        <v>6100</v>
      </c>
      <c r="G34" s="2"/>
      <c r="H34" s="2"/>
      <c r="I34" s="23">
        <v>6100</v>
      </c>
      <c r="J34" s="23"/>
      <c r="K34" s="23"/>
      <c r="L34" s="61">
        <f t="shared" si="2"/>
        <v>1</v>
      </c>
      <c r="M34" s="61">
        <f t="shared" si="3"/>
        <v>1.043961457336278E-05</v>
      </c>
      <c r="N34" s="42"/>
    </row>
    <row r="35" spans="1:14" s="44" customFormat="1" ht="25.5">
      <c r="A35" s="58">
        <v>30</v>
      </c>
      <c r="B35" s="6"/>
      <c r="C35" s="14"/>
      <c r="D35" s="16" t="s">
        <v>578</v>
      </c>
      <c r="E35" s="2"/>
      <c r="F35" s="2">
        <v>2016000</v>
      </c>
      <c r="G35" s="2"/>
      <c r="H35" s="2"/>
      <c r="I35" s="23">
        <v>1545694.06</v>
      </c>
      <c r="J35" s="23"/>
      <c r="K35" s="23"/>
      <c r="L35" s="61">
        <f t="shared" si="2"/>
        <v>0.7667133234126985</v>
      </c>
      <c r="M35" s="61">
        <f t="shared" si="3"/>
        <v>0.0026453197106125056</v>
      </c>
      <c r="N35" s="42"/>
    </row>
    <row r="36" spans="1:14" s="43" customFormat="1" ht="38.25">
      <c r="A36" s="57">
        <v>31</v>
      </c>
      <c r="B36" s="6"/>
      <c r="C36" s="14"/>
      <c r="D36" s="16" t="s">
        <v>490</v>
      </c>
      <c r="E36" s="2"/>
      <c r="F36" s="2">
        <v>1200000</v>
      </c>
      <c r="G36" s="2"/>
      <c r="H36" s="2"/>
      <c r="I36" s="23">
        <v>1172935.54</v>
      </c>
      <c r="J36" s="23"/>
      <c r="K36" s="23"/>
      <c r="L36" s="61">
        <f t="shared" si="2"/>
        <v>0.9774462833333334</v>
      </c>
      <c r="M36" s="61">
        <f t="shared" si="3"/>
        <v>0.002007376222458876</v>
      </c>
      <c r="N36" s="42"/>
    </row>
    <row r="37" spans="1:14" s="43" customFormat="1" ht="25.5">
      <c r="A37" s="58">
        <v>32</v>
      </c>
      <c r="B37" s="6"/>
      <c r="C37" s="14"/>
      <c r="D37" s="16" t="s">
        <v>579</v>
      </c>
      <c r="E37" s="2"/>
      <c r="F37" s="2">
        <v>100000</v>
      </c>
      <c r="G37" s="2"/>
      <c r="H37" s="2"/>
      <c r="I37" s="23"/>
      <c r="J37" s="23"/>
      <c r="K37" s="23"/>
      <c r="L37" s="61">
        <f t="shared" si="2"/>
        <v>0</v>
      </c>
      <c r="M37" s="61">
        <f t="shared" si="3"/>
        <v>0</v>
      </c>
      <c r="N37" s="42"/>
    </row>
    <row r="38" spans="1:14" s="44" customFormat="1" ht="12.75">
      <c r="A38" s="57">
        <v>33</v>
      </c>
      <c r="B38" s="14"/>
      <c r="C38" s="14">
        <v>60016</v>
      </c>
      <c r="D38" s="15" t="s">
        <v>549</v>
      </c>
      <c r="E38" s="12">
        <f aca="true" t="shared" si="12" ref="E38:K38">SUM(E39:E50)</f>
        <v>10390000</v>
      </c>
      <c r="F38" s="12">
        <f t="shared" si="12"/>
        <v>15140000</v>
      </c>
      <c r="G38" s="12">
        <f t="shared" si="12"/>
        <v>10560000</v>
      </c>
      <c r="H38" s="12">
        <f t="shared" si="12"/>
        <v>0</v>
      </c>
      <c r="I38" s="22">
        <f t="shared" si="12"/>
        <v>14546715.35</v>
      </c>
      <c r="J38" s="22">
        <f t="shared" si="12"/>
        <v>10388018</v>
      </c>
      <c r="K38" s="22">
        <f t="shared" si="12"/>
        <v>0</v>
      </c>
      <c r="L38" s="61">
        <f t="shared" si="2"/>
        <v>0.960813431307794</v>
      </c>
      <c r="M38" s="61">
        <f t="shared" si="3"/>
        <v>0.024895426485642632</v>
      </c>
      <c r="N38" s="42"/>
    </row>
    <row r="39" spans="1:14" s="43" customFormat="1" ht="12.75">
      <c r="A39" s="58">
        <v>34</v>
      </c>
      <c r="B39" s="6"/>
      <c r="C39" s="14"/>
      <c r="D39" s="16" t="s">
        <v>547</v>
      </c>
      <c r="E39" s="2">
        <v>5900000</v>
      </c>
      <c r="F39" s="2">
        <v>8032078</v>
      </c>
      <c r="G39" s="2">
        <v>8032078</v>
      </c>
      <c r="H39" s="2"/>
      <c r="I39" s="23">
        <v>8012733.17</v>
      </c>
      <c r="J39" s="23">
        <v>8012733.17</v>
      </c>
      <c r="K39" s="23"/>
      <c r="L39" s="61">
        <f t="shared" si="2"/>
        <v>0.9975915535182801</v>
      </c>
      <c r="M39" s="61">
        <f t="shared" si="3"/>
        <v>0.013713089503934319</v>
      </c>
      <c r="N39" s="42"/>
    </row>
    <row r="40" spans="1:14" s="44" customFormat="1" ht="12.75">
      <c r="A40" s="57">
        <v>35</v>
      </c>
      <c r="B40" s="6"/>
      <c r="C40" s="14"/>
      <c r="D40" s="16" t="s">
        <v>550</v>
      </c>
      <c r="E40" s="2">
        <v>840000</v>
      </c>
      <c r="F40" s="2">
        <v>840000</v>
      </c>
      <c r="G40" s="2">
        <v>840000</v>
      </c>
      <c r="H40" s="2"/>
      <c r="I40" s="23">
        <v>810516.5</v>
      </c>
      <c r="J40" s="23">
        <v>810516.5</v>
      </c>
      <c r="K40" s="23"/>
      <c r="L40" s="61">
        <f t="shared" si="2"/>
        <v>0.9649005952380952</v>
      </c>
      <c r="M40" s="61">
        <f t="shared" si="3"/>
        <v>0.0013871278467788514</v>
      </c>
      <c r="N40" s="42"/>
    </row>
    <row r="41" spans="1:14" s="44" customFormat="1" ht="12.75">
      <c r="A41" s="58">
        <v>36</v>
      </c>
      <c r="B41" s="6"/>
      <c r="C41" s="14"/>
      <c r="D41" s="16" t="s">
        <v>551</v>
      </c>
      <c r="E41" s="2">
        <v>1500000</v>
      </c>
      <c r="F41" s="2">
        <v>1500000</v>
      </c>
      <c r="G41" s="2">
        <v>1500000</v>
      </c>
      <c r="H41" s="2"/>
      <c r="I41" s="23">
        <v>1410011.33</v>
      </c>
      <c r="J41" s="23">
        <v>1410011.33</v>
      </c>
      <c r="K41" s="23"/>
      <c r="L41" s="61">
        <f t="shared" si="2"/>
        <v>0.9400075533333334</v>
      </c>
      <c r="M41" s="61">
        <f t="shared" si="3"/>
        <v>0.0024131106277499406</v>
      </c>
      <c r="N41" s="42"/>
    </row>
    <row r="42" spans="1:14" s="44" customFormat="1" ht="51">
      <c r="A42" s="57">
        <v>37</v>
      </c>
      <c r="B42" s="6"/>
      <c r="C42" s="14"/>
      <c r="D42" s="16" t="s">
        <v>554</v>
      </c>
      <c r="E42" s="2">
        <v>300000</v>
      </c>
      <c r="F42" s="2">
        <v>300000</v>
      </c>
      <c r="G42" s="2"/>
      <c r="H42" s="2"/>
      <c r="I42" s="23">
        <v>293998.49</v>
      </c>
      <c r="J42" s="23"/>
      <c r="K42" s="23"/>
      <c r="L42" s="61">
        <f t="shared" si="2"/>
        <v>0.9799949666666666</v>
      </c>
      <c r="M42" s="61">
        <f t="shared" si="3"/>
        <v>0.0005031526099591231</v>
      </c>
      <c r="N42" s="42"/>
    </row>
    <row r="43" spans="1:14" s="44" customFormat="1" ht="38.25">
      <c r="A43" s="58">
        <v>38</v>
      </c>
      <c r="B43" s="6"/>
      <c r="C43" s="14"/>
      <c r="D43" s="16" t="s">
        <v>580</v>
      </c>
      <c r="E43" s="2">
        <v>600000</v>
      </c>
      <c r="F43" s="2">
        <v>400000</v>
      </c>
      <c r="G43" s="2"/>
      <c r="H43" s="2"/>
      <c r="I43" s="23">
        <v>392748.86</v>
      </c>
      <c r="J43" s="23"/>
      <c r="K43" s="23"/>
      <c r="L43" s="61">
        <f t="shared" si="2"/>
        <v>0.9818721499999999</v>
      </c>
      <c r="M43" s="61">
        <f t="shared" si="3"/>
        <v>0.0006721552004143636</v>
      </c>
      <c r="N43" s="42"/>
    </row>
    <row r="44" spans="1:14" s="44" customFormat="1" ht="38.25">
      <c r="A44" s="57">
        <v>39</v>
      </c>
      <c r="B44" s="6"/>
      <c r="C44" s="14"/>
      <c r="D44" s="16" t="s">
        <v>581</v>
      </c>
      <c r="E44" s="2">
        <v>350000</v>
      </c>
      <c r="F44" s="2">
        <v>150000</v>
      </c>
      <c r="G44" s="2"/>
      <c r="H44" s="2"/>
      <c r="I44" s="23">
        <v>41993.2</v>
      </c>
      <c r="J44" s="23"/>
      <c r="K44" s="23"/>
      <c r="L44" s="61">
        <f t="shared" si="2"/>
        <v>0.27995466666666663</v>
      </c>
      <c r="M44" s="61">
        <f t="shared" si="3"/>
        <v>7.186767585280949E-05</v>
      </c>
      <c r="N44" s="42"/>
    </row>
    <row r="45" spans="1:14" s="44" customFormat="1" ht="25.5">
      <c r="A45" s="58">
        <v>40</v>
      </c>
      <c r="B45" s="6"/>
      <c r="C45" s="6"/>
      <c r="D45" s="16" t="s">
        <v>553</v>
      </c>
      <c r="E45" s="2"/>
      <c r="F45" s="2">
        <v>380000</v>
      </c>
      <c r="G45" s="2"/>
      <c r="H45" s="2"/>
      <c r="I45" s="23">
        <v>379991.77</v>
      </c>
      <c r="J45" s="23"/>
      <c r="K45" s="23"/>
      <c r="L45" s="61">
        <f t="shared" si="2"/>
        <v>0.9999783421052632</v>
      </c>
      <c r="M45" s="61">
        <f t="shared" si="3"/>
        <v>0.000650322560631134</v>
      </c>
      <c r="N45" s="42"/>
    </row>
    <row r="46" spans="1:14" s="44" customFormat="1" ht="38.25">
      <c r="A46" s="57">
        <v>41</v>
      </c>
      <c r="B46" s="6"/>
      <c r="C46" s="14"/>
      <c r="D46" s="16" t="s">
        <v>556</v>
      </c>
      <c r="E46" s="2">
        <v>700000</v>
      </c>
      <c r="F46" s="2">
        <v>681000</v>
      </c>
      <c r="G46" s="2"/>
      <c r="H46" s="2"/>
      <c r="I46" s="23">
        <v>634118.09</v>
      </c>
      <c r="J46" s="23"/>
      <c r="K46" s="23"/>
      <c r="L46" s="61">
        <f t="shared" si="2"/>
        <v>0.9311572540381791</v>
      </c>
      <c r="M46" s="61">
        <f t="shared" si="3"/>
        <v>0.0010852374514093393</v>
      </c>
      <c r="N46" s="42"/>
    </row>
    <row r="47" spans="1:14" s="44" customFormat="1" ht="12.75">
      <c r="A47" s="58">
        <v>42</v>
      </c>
      <c r="B47" s="6"/>
      <c r="C47" s="14"/>
      <c r="D47" s="16" t="s">
        <v>582</v>
      </c>
      <c r="E47" s="2"/>
      <c r="F47" s="2">
        <v>1459000</v>
      </c>
      <c r="G47" s="2"/>
      <c r="H47" s="2"/>
      <c r="I47" s="23">
        <v>1458508.38</v>
      </c>
      <c r="J47" s="23"/>
      <c r="K47" s="23"/>
      <c r="L47" s="61">
        <f t="shared" si="2"/>
        <v>0.9996630431802603</v>
      </c>
      <c r="M47" s="61">
        <f t="shared" si="3"/>
        <v>0.0024961090720032357</v>
      </c>
      <c r="N47" s="42"/>
    </row>
    <row r="48" spans="1:14" s="44" customFormat="1" ht="12.75">
      <c r="A48" s="57">
        <v>43</v>
      </c>
      <c r="B48" s="6"/>
      <c r="C48" s="14"/>
      <c r="D48" s="16" t="s">
        <v>557</v>
      </c>
      <c r="E48" s="2">
        <v>200000</v>
      </c>
      <c r="F48" s="2">
        <v>187922</v>
      </c>
      <c r="G48" s="2">
        <v>187922</v>
      </c>
      <c r="H48" s="2"/>
      <c r="I48" s="23">
        <v>154757</v>
      </c>
      <c r="J48" s="23">
        <v>154757</v>
      </c>
      <c r="K48" s="23"/>
      <c r="L48" s="61">
        <f t="shared" si="2"/>
        <v>0.8235172039463181</v>
      </c>
      <c r="M48" s="61">
        <f t="shared" si="3"/>
        <v>0.0002648530217262137</v>
      </c>
      <c r="N48" s="42"/>
    </row>
    <row r="49" spans="1:14" s="44" customFormat="1" ht="51">
      <c r="A49" s="58">
        <v>44</v>
      </c>
      <c r="B49" s="6" t="s">
        <v>583</v>
      </c>
      <c r="C49" s="14"/>
      <c r="D49" s="16" t="s">
        <v>552</v>
      </c>
      <c r="E49" s="2"/>
      <c r="F49" s="2">
        <v>710000</v>
      </c>
      <c r="G49" s="2"/>
      <c r="H49" s="2"/>
      <c r="I49" s="23">
        <v>606619.65</v>
      </c>
      <c r="J49" s="23"/>
      <c r="K49" s="23"/>
      <c r="L49" s="61">
        <f t="shared" si="2"/>
        <v>0.8543938732394366</v>
      </c>
      <c r="M49" s="61">
        <f t="shared" si="3"/>
        <v>0.0010381762850210211</v>
      </c>
      <c r="N49" s="42"/>
    </row>
    <row r="50" spans="1:14" s="43" customFormat="1" ht="51">
      <c r="A50" s="57">
        <v>45</v>
      </c>
      <c r="B50" s="6"/>
      <c r="C50" s="14"/>
      <c r="D50" s="16" t="s">
        <v>555</v>
      </c>
      <c r="E50" s="2"/>
      <c r="F50" s="2">
        <v>500000</v>
      </c>
      <c r="G50" s="2"/>
      <c r="H50" s="2"/>
      <c r="I50" s="23">
        <v>350718.91</v>
      </c>
      <c r="J50" s="23"/>
      <c r="K50" s="23"/>
      <c r="L50" s="61">
        <f t="shared" si="2"/>
        <v>0.70143782</v>
      </c>
      <c r="M50" s="61">
        <f t="shared" si="3"/>
        <v>0.0006002246301622801</v>
      </c>
      <c r="N50" s="42"/>
    </row>
    <row r="51" spans="1:14" s="44" customFormat="1" ht="12.75">
      <c r="A51" s="58">
        <v>46</v>
      </c>
      <c r="B51" s="14"/>
      <c r="C51" s="14">
        <v>60017</v>
      </c>
      <c r="D51" s="15" t="s">
        <v>558</v>
      </c>
      <c r="E51" s="12">
        <f aca="true" t="shared" si="13" ref="E51:K51">SUM(E52:E55)</f>
        <v>6915630</v>
      </c>
      <c r="F51" s="12">
        <f t="shared" si="13"/>
        <v>5975630</v>
      </c>
      <c r="G51" s="12">
        <f t="shared" si="13"/>
        <v>1628000</v>
      </c>
      <c r="H51" s="12">
        <f t="shared" si="13"/>
        <v>0</v>
      </c>
      <c r="I51" s="22">
        <f t="shared" si="13"/>
        <v>5587044.37</v>
      </c>
      <c r="J51" s="22">
        <f t="shared" si="13"/>
        <v>1394442.9</v>
      </c>
      <c r="K51" s="22">
        <f t="shared" si="13"/>
        <v>0</v>
      </c>
      <c r="L51" s="61">
        <f t="shared" si="2"/>
        <v>0.934971604667625</v>
      </c>
      <c r="M51" s="61">
        <f t="shared" si="3"/>
        <v>0.009561736037225651</v>
      </c>
      <c r="N51" s="42"/>
    </row>
    <row r="52" spans="1:14" s="44" customFormat="1" ht="12.75">
      <c r="A52" s="57">
        <v>47</v>
      </c>
      <c r="B52" s="6"/>
      <c r="C52" s="14"/>
      <c r="D52" s="16" t="s">
        <v>547</v>
      </c>
      <c r="E52" s="2">
        <v>1510000</v>
      </c>
      <c r="F52" s="2">
        <v>1510000</v>
      </c>
      <c r="G52" s="2">
        <v>1510000</v>
      </c>
      <c r="H52" s="2"/>
      <c r="I52" s="23">
        <v>1277322.9</v>
      </c>
      <c r="J52" s="23">
        <v>1277322.9</v>
      </c>
      <c r="K52" s="23"/>
      <c r="L52" s="61">
        <f t="shared" si="2"/>
        <v>0.8459092052980132</v>
      </c>
      <c r="M52" s="61">
        <f t="shared" si="3"/>
        <v>0.002186026026513116</v>
      </c>
      <c r="N52" s="42"/>
    </row>
    <row r="53" spans="1:14" s="44" customFormat="1" ht="25.5">
      <c r="A53" s="58">
        <v>48</v>
      </c>
      <c r="B53" s="6"/>
      <c r="C53" s="14"/>
      <c r="D53" s="16" t="s">
        <v>559</v>
      </c>
      <c r="E53" s="2">
        <v>118000</v>
      </c>
      <c r="F53" s="2">
        <v>118000</v>
      </c>
      <c r="G53" s="2">
        <v>118000</v>
      </c>
      <c r="H53" s="2"/>
      <c r="I53" s="23">
        <v>117120</v>
      </c>
      <c r="J53" s="23">
        <v>117120</v>
      </c>
      <c r="K53" s="23"/>
      <c r="L53" s="61">
        <f t="shared" si="2"/>
        <v>0.9925423728813559</v>
      </c>
      <c r="M53" s="61">
        <f t="shared" si="3"/>
        <v>0.00020044059980856536</v>
      </c>
      <c r="N53" s="42"/>
    </row>
    <row r="54" spans="1:14" s="44" customFormat="1" ht="25.5">
      <c r="A54" s="57">
        <v>49</v>
      </c>
      <c r="B54" s="6"/>
      <c r="C54" s="14"/>
      <c r="D54" s="16" t="s">
        <v>560</v>
      </c>
      <c r="E54" s="2">
        <v>5287630</v>
      </c>
      <c r="F54" s="2">
        <v>3687630</v>
      </c>
      <c r="G54" s="2"/>
      <c r="H54" s="2"/>
      <c r="I54" s="23">
        <v>3548471.33</v>
      </c>
      <c r="J54" s="23"/>
      <c r="K54" s="23"/>
      <c r="L54" s="61">
        <f t="shared" si="2"/>
        <v>0.9622633859687658</v>
      </c>
      <c r="M54" s="61">
        <f t="shared" si="3"/>
        <v>0.006072897214725903</v>
      </c>
      <c r="N54" s="42"/>
    </row>
    <row r="55" spans="1:14" s="44" customFormat="1" ht="25.5">
      <c r="A55" s="58">
        <v>50</v>
      </c>
      <c r="B55" s="6"/>
      <c r="C55" s="14"/>
      <c r="D55" s="16" t="s">
        <v>584</v>
      </c>
      <c r="E55" s="2"/>
      <c r="F55" s="2">
        <v>660000</v>
      </c>
      <c r="G55" s="2"/>
      <c r="H55" s="2"/>
      <c r="I55" s="23">
        <v>644130.14</v>
      </c>
      <c r="J55" s="23"/>
      <c r="K55" s="23"/>
      <c r="L55" s="61">
        <f t="shared" si="2"/>
        <v>0.9759547575757576</v>
      </c>
      <c r="M55" s="61">
        <f t="shared" si="3"/>
        <v>0.0011023721961780667</v>
      </c>
      <c r="N55" s="42"/>
    </row>
    <row r="56" spans="1:14" s="44" customFormat="1" ht="12.75">
      <c r="A56" s="57">
        <v>51</v>
      </c>
      <c r="B56" s="14"/>
      <c r="C56" s="14">
        <v>60095</v>
      </c>
      <c r="D56" s="15" t="s">
        <v>528</v>
      </c>
      <c r="E56" s="12">
        <f aca="true" t="shared" si="14" ref="E56:K56">E57+E58</f>
        <v>360000</v>
      </c>
      <c r="F56" s="12">
        <f t="shared" si="14"/>
        <v>450000</v>
      </c>
      <c r="G56" s="12">
        <f t="shared" si="14"/>
        <v>0</v>
      </c>
      <c r="H56" s="12">
        <f t="shared" si="14"/>
        <v>0</v>
      </c>
      <c r="I56" s="22">
        <f t="shared" si="14"/>
        <v>188088.2</v>
      </c>
      <c r="J56" s="22">
        <f t="shared" si="14"/>
        <v>0</v>
      </c>
      <c r="K56" s="22">
        <f t="shared" si="14"/>
        <v>0</v>
      </c>
      <c r="L56" s="61">
        <f t="shared" si="2"/>
        <v>0.4179737777777778</v>
      </c>
      <c r="M56" s="61">
        <f t="shared" si="3"/>
        <v>0.0003218964448848481</v>
      </c>
      <c r="N56" s="42"/>
    </row>
    <row r="57" spans="1:14" s="44" customFormat="1" ht="25.5">
      <c r="A57" s="58">
        <v>52</v>
      </c>
      <c r="B57" s="6"/>
      <c r="C57" s="14"/>
      <c r="D57" s="16" t="s">
        <v>561</v>
      </c>
      <c r="E57" s="2">
        <v>360000</v>
      </c>
      <c r="F57" s="2">
        <v>360000</v>
      </c>
      <c r="G57" s="2"/>
      <c r="H57" s="2"/>
      <c r="I57" s="23">
        <v>188088.2</v>
      </c>
      <c r="J57" s="23"/>
      <c r="K57" s="23"/>
      <c r="L57" s="61">
        <f t="shared" si="2"/>
        <v>0.5224672222222223</v>
      </c>
      <c r="M57" s="61">
        <f t="shared" si="3"/>
        <v>0.0003218964448848481</v>
      </c>
      <c r="N57" s="42"/>
    </row>
    <row r="58" spans="1:14" s="44" customFormat="1" ht="25.5">
      <c r="A58" s="57">
        <v>53</v>
      </c>
      <c r="B58" s="6"/>
      <c r="C58" s="14"/>
      <c r="D58" s="16" t="s">
        <v>585</v>
      </c>
      <c r="E58" s="2"/>
      <c r="F58" s="2">
        <v>90000</v>
      </c>
      <c r="G58" s="2"/>
      <c r="H58" s="2"/>
      <c r="I58" s="23"/>
      <c r="J58" s="23"/>
      <c r="K58" s="23"/>
      <c r="L58" s="61">
        <f t="shared" si="2"/>
        <v>0</v>
      </c>
      <c r="M58" s="61">
        <f t="shared" si="3"/>
        <v>0</v>
      </c>
      <c r="N58" s="42"/>
    </row>
    <row r="59" spans="1:14" s="44" customFormat="1" ht="19.5" customHeight="1">
      <c r="A59" s="60">
        <v>54</v>
      </c>
      <c r="B59" s="13">
        <v>630</v>
      </c>
      <c r="C59" s="13"/>
      <c r="D59" s="5" t="s">
        <v>562</v>
      </c>
      <c r="E59" s="5">
        <f aca="true" t="shared" si="15" ref="E59:K60">E60</f>
        <v>2000</v>
      </c>
      <c r="F59" s="5">
        <f t="shared" si="15"/>
        <v>2000</v>
      </c>
      <c r="G59" s="5">
        <f t="shared" si="15"/>
        <v>2000</v>
      </c>
      <c r="H59" s="5">
        <f t="shared" si="15"/>
        <v>0</v>
      </c>
      <c r="I59" s="21">
        <f t="shared" si="15"/>
        <v>1817.8</v>
      </c>
      <c r="J59" s="21">
        <f t="shared" si="15"/>
        <v>1817.8</v>
      </c>
      <c r="K59" s="21">
        <f t="shared" si="15"/>
        <v>0</v>
      </c>
      <c r="L59" s="64">
        <f t="shared" si="2"/>
        <v>0.9088999999999999</v>
      </c>
      <c r="M59" s="64">
        <f t="shared" si="3"/>
        <v>3.111005142862108E-06</v>
      </c>
      <c r="N59" s="42"/>
    </row>
    <row r="60" spans="1:14" s="44" customFormat="1" ht="12.75">
      <c r="A60" s="57">
        <v>55</v>
      </c>
      <c r="B60" s="14"/>
      <c r="C60" s="14">
        <v>63001</v>
      </c>
      <c r="D60" s="30" t="s">
        <v>563</v>
      </c>
      <c r="E60" s="12">
        <f t="shared" si="15"/>
        <v>2000</v>
      </c>
      <c r="F60" s="12">
        <f t="shared" si="15"/>
        <v>2000</v>
      </c>
      <c r="G60" s="12">
        <f t="shared" si="15"/>
        <v>2000</v>
      </c>
      <c r="H60" s="12">
        <f t="shared" si="15"/>
        <v>0</v>
      </c>
      <c r="I60" s="22">
        <f t="shared" si="15"/>
        <v>1817.8</v>
      </c>
      <c r="J60" s="22">
        <f t="shared" si="15"/>
        <v>1817.8</v>
      </c>
      <c r="K60" s="22">
        <f t="shared" si="15"/>
        <v>0</v>
      </c>
      <c r="L60" s="61">
        <f t="shared" si="2"/>
        <v>0.9088999999999999</v>
      </c>
      <c r="M60" s="61">
        <f t="shared" si="3"/>
        <v>3.111005142862108E-06</v>
      </c>
      <c r="N60" s="42"/>
    </row>
    <row r="61" spans="1:14" s="44" customFormat="1" ht="25.5">
      <c r="A61" s="58">
        <v>56</v>
      </c>
      <c r="B61" s="6"/>
      <c r="C61" s="6"/>
      <c r="D61" s="16" t="s">
        <v>586</v>
      </c>
      <c r="E61" s="2">
        <v>2000</v>
      </c>
      <c r="F61" s="2">
        <v>2000</v>
      </c>
      <c r="G61" s="2">
        <v>2000</v>
      </c>
      <c r="H61" s="2"/>
      <c r="I61" s="23">
        <v>1817.8</v>
      </c>
      <c r="J61" s="23">
        <v>1817.8</v>
      </c>
      <c r="K61" s="23"/>
      <c r="L61" s="61">
        <f t="shared" si="2"/>
        <v>0.9088999999999999</v>
      </c>
      <c r="M61" s="61">
        <f t="shared" si="3"/>
        <v>3.111005142862108E-06</v>
      </c>
      <c r="N61" s="42"/>
    </row>
    <row r="62" spans="1:14" s="44" customFormat="1" ht="19.5" customHeight="1">
      <c r="A62" s="59">
        <v>57</v>
      </c>
      <c r="B62" s="13">
        <v>700</v>
      </c>
      <c r="C62" s="13"/>
      <c r="D62" s="5" t="s">
        <v>564</v>
      </c>
      <c r="E62" s="5">
        <f aca="true" t="shared" si="16" ref="E62:K62">E63+E67+E75+E81+E79</f>
        <v>29387000</v>
      </c>
      <c r="F62" s="5">
        <f t="shared" si="16"/>
        <v>34455822</v>
      </c>
      <c r="G62" s="5">
        <f t="shared" si="16"/>
        <v>29480822</v>
      </c>
      <c r="H62" s="5">
        <f t="shared" si="16"/>
        <v>0</v>
      </c>
      <c r="I62" s="21">
        <f t="shared" si="16"/>
        <v>29674324.52</v>
      </c>
      <c r="J62" s="21">
        <f t="shared" si="16"/>
        <v>26178317.64</v>
      </c>
      <c r="K62" s="21">
        <f t="shared" si="16"/>
        <v>0</v>
      </c>
      <c r="L62" s="64">
        <f t="shared" si="2"/>
        <v>0.861228169799577</v>
      </c>
      <c r="M62" s="64">
        <f t="shared" si="3"/>
        <v>0.050785001756342374</v>
      </c>
      <c r="N62" s="42"/>
    </row>
    <row r="63" spans="1:14" s="44" customFormat="1" ht="12.75">
      <c r="A63" s="58">
        <v>58</v>
      </c>
      <c r="B63" s="14"/>
      <c r="C63" s="14">
        <v>70001</v>
      </c>
      <c r="D63" s="15" t="s">
        <v>565</v>
      </c>
      <c r="E63" s="12">
        <f aca="true" t="shared" si="17" ref="E63:K63">SUM(E64:E66)</f>
        <v>2035000</v>
      </c>
      <c r="F63" s="12">
        <f t="shared" si="17"/>
        <v>2475000</v>
      </c>
      <c r="G63" s="12">
        <f t="shared" si="17"/>
        <v>0</v>
      </c>
      <c r="H63" s="12">
        <f t="shared" si="17"/>
        <v>0</v>
      </c>
      <c r="I63" s="22">
        <f t="shared" si="17"/>
        <v>996006.88</v>
      </c>
      <c r="J63" s="22">
        <f t="shared" si="17"/>
        <v>0</v>
      </c>
      <c r="K63" s="22">
        <f t="shared" si="17"/>
        <v>0</v>
      </c>
      <c r="L63" s="61">
        <f t="shared" si="2"/>
        <v>0.4024270222222222</v>
      </c>
      <c r="M63" s="61">
        <f t="shared" si="3"/>
        <v>0.0017045783507569825</v>
      </c>
      <c r="N63" s="42"/>
    </row>
    <row r="64" spans="1:14" s="44" customFormat="1" ht="38.25">
      <c r="A64" s="57">
        <v>59</v>
      </c>
      <c r="B64" s="6"/>
      <c r="C64" s="6"/>
      <c r="D64" s="17" t="s">
        <v>566</v>
      </c>
      <c r="E64" s="2">
        <v>1035000</v>
      </c>
      <c r="F64" s="2">
        <v>1034700</v>
      </c>
      <c r="G64" s="2"/>
      <c r="H64" s="2"/>
      <c r="I64" s="23">
        <v>995800.48</v>
      </c>
      <c r="J64" s="23"/>
      <c r="K64" s="23"/>
      <c r="L64" s="61">
        <f t="shared" si="2"/>
        <v>0.9624050256112883</v>
      </c>
      <c r="M64" s="61">
        <f t="shared" si="3"/>
        <v>0.0017042251152737133</v>
      </c>
      <c r="N64" s="42"/>
    </row>
    <row r="65" spans="1:14" s="44" customFormat="1" ht="38.25">
      <c r="A65" s="58">
        <v>60</v>
      </c>
      <c r="B65" s="6"/>
      <c r="C65" s="6"/>
      <c r="D65" s="17" t="s">
        <v>587</v>
      </c>
      <c r="E65" s="2">
        <v>1000000</v>
      </c>
      <c r="F65" s="2">
        <v>1000300</v>
      </c>
      <c r="G65" s="2"/>
      <c r="H65" s="2"/>
      <c r="I65" s="23">
        <v>206.4</v>
      </c>
      <c r="J65" s="23"/>
      <c r="K65" s="23"/>
      <c r="L65" s="61">
        <f t="shared" si="2"/>
        <v>0.00020633809857042887</v>
      </c>
      <c r="M65" s="61">
        <f t="shared" si="3"/>
        <v>3.532354832691931E-07</v>
      </c>
      <c r="N65" s="42"/>
    </row>
    <row r="66" spans="1:14" s="43" customFormat="1" ht="25.5">
      <c r="A66" s="57">
        <v>61</v>
      </c>
      <c r="B66" s="6"/>
      <c r="C66" s="6"/>
      <c r="D66" s="17" t="s">
        <v>588</v>
      </c>
      <c r="E66" s="2"/>
      <c r="F66" s="2">
        <v>440000</v>
      </c>
      <c r="G66" s="2"/>
      <c r="H66" s="2"/>
      <c r="I66" s="23"/>
      <c r="J66" s="23"/>
      <c r="K66" s="23"/>
      <c r="L66" s="61">
        <f t="shared" si="2"/>
        <v>0</v>
      </c>
      <c r="M66" s="61">
        <f t="shared" si="3"/>
        <v>0</v>
      </c>
      <c r="N66" s="42"/>
    </row>
    <row r="67" spans="1:14" s="44" customFormat="1" ht="25.5">
      <c r="A67" s="58">
        <v>62</v>
      </c>
      <c r="B67" s="14"/>
      <c r="C67" s="14">
        <v>70004</v>
      </c>
      <c r="D67" s="15" t="s">
        <v>157</v>
      </c>
      <c r="E67" s="12">
        <f aca="true" t="shared" si="18" ref="E67:K67">E68+E74</f>
        <v>23950000</v>
      </c>
      <c r="F67" s="12">
        <f t="shared" si="18"/>
        <v>23950000</v>
      </c>
      <c r="G67" s="12">
        <f t="shared" si="18"/>
        <v>23950000</v>
      </c>
      <c r="H67" s="12">
        <f t="shared" si="18"/>
        <v>0</v>
      </c>
      <c r="I67" s="22">
        <f t="shared" si="18"/>
        <v>23112528.89</v>
      </c>
      <c r="J67" s="22">
        <f t="shared" si="18"/>
        <v>23112528.89</v>
      </c>
      <c r="K67" s="22">
        <f t="shared" si="18"/>
        <v>0</v>
      </c>
      <c r="L67" s="61">
        <f t="shared" si="2"/>
        <v>0.9650325215031316</v>
      </c>
      <c r="M67" s="61">
        <f t="shared" si="3"/>
        <v>0.0395550644962807</v>
      </c>
      <c r="N67" s="42"/>
    </row>
    <row r="68" spans="1:14" s="43" customFormat="1" ht="25.5">
      <c r="A68" s="57">
        <v>63</v>
      </c>
      <c r="B68" s="6"/>
      <c r="C68" s="6"/>
      <c r="D68" s="35" t="s">
        <v>589</v>
      </c>
      <c r="E68" s="2">
        <f aca="true" t="shared" si="19" ref="E68:K68">SUM(E69:E73)</f>
        <v>23450000</v>
      </c>
      <c r="F68" s="2">
        <f t="shared" si="19"/>
        <v>23450000</v>
      </c>
      <c r="G68" s="2">
        <f t="shared" si="19"/>
        <v>23450000</v>
      </c>
      <c r="H68" s="2">
        <f t="shared" si="19"/>
        <v>0</v>
      </c>
      <c r="I68" s="23">
        <f t="shared" si="19"/>
        <v>22625431.22</v>
      </c>
      <c r="J68" s="23">
        <f t="shared" si="19"/>
        <v>22625431.22</v>
      </c>
      <c r="K68" s="23">
        <f t="shared" si="19"/>
        <v>0</v>
      </c>
      <c r="L68" s="61">
        <f t="shared" si="2"/>
        <v>0.964837152238806</v>
      </c>
      <c r="M68" s="61">
        <f t="shared" si="3"/>
        <v>0.038721439589004786</v>
      </c>
      <c r="N68" s="42"/>
    </row>
    <row r="69" spans="1:14" s="43" customFormat="1" ht="12.75">
      <c r="A69" s="58">
        <v>64</v>
      </c>
      <c r="B69" s="6"/>
      <c r="C69" s="6"/>
      <c r="D69" s="16" t="s">
        <v>590</v>
      </c>
      <c r="E69" s="2">
        <v>7330000</v>
      </c>
      <c r="F69" s="2">
        <v>7290000</v>
      </c>
      <c r="G69" s="2">
        <v>7290000</v>
      </c>
      <c r="H69" s="2"/>
      <c r="I69" s="23">
        <v>7081660.69</v>
      </c>
      <c r="J69" s="23">
        <v>7081660.69</v>
      </c>
      <c r="K69" s="23"/>
      <c r="L69" s="61">
        <f t="shared" si="2"/>
        <v>0.971421219478738</v>
      </c>
      <c r="M69" s="61">
        <f t="shared" si="3"/>
        <v>0.012119640679169562</v>
      </c>
      <c r="N69" s="42"/>
    </row>
    <row r="70" spans="1:14" s="44" customFormat="1" ht="12.75">
      <c r="A70" s="57">
        <v>65</v>
      </c>
      <c r="B70" s="6"/>
      <c r="C70" s="6"/>
      <c r="D70" s="16" t="s">
        <v>591</v>
      </c>
      <c r="E70" s="2">
        <v>5150000</v>
      </c>
      <c r="F70" s="2">
        <v>5190000</v>
      </c>
      <c r="G70" s="2">
        <v>5190000</v>
      </c>
      <c r="H70" s="2"/>
      <c r="I70" s="23">
        <v>4905776.93</v>
      </c>
      <c r="J70" s="23">
        <v>4905776.93</v>
      </c>
      <c r="K70" s="23"/>
      <c r="L70" s="61">
        <f t="shared" si="2"/>
        <v>0.9452364026974951</v>
      </c>
      <c r="M70" s="61">
        <f t="shared" si="3"/>
        <v>0.008395806611818839</v>
      </c>
      <c r="N70" s="42"/>
    </row>
    <row r="71" spans="1:14" s="44" customFormat="1" ht="12.75">
      <c r="A71" s="58">
        <v>66</v>
      </c>
      <c r="B71" s="6"/>
      <c r="C71" s="6"/>
      <c r="D71" s="16" t="s">
        <v>592</v>
      </c>
      <c r="E71" s="2">
        <v>2510000</v>
      </c>
      <c r="F71" s="2">
        <v>2415000</v>
      </c>
      <c r="G71" s="2">
        <v>2415000</v>
      </c>
      <c r="H71" s="2"/>
      <c r="I71" s="23">
        <v>2350669.6</v>
      </c>
      <c r="J71" s="23">
        <v>2350669.6</v>
      </c>
      <c r="K71" s="23"/>
      <c r="L71" s="61">
        <f aca="true" t="shared" si="20" ref="L71:L134">I71/F71</f>
        <v>0.9733621532091098</v>
      </c>
      <c r="M71" s="61">
        <f aca="true" t="shared" si="21" ref="M71:M134">I71/$I$693</f>
        <v>0.004022964690708337</v>
      </c>
      <c r="N71" s="42"/>
    </row>
    <row r="72" spans="1:14" s="44" customFormat="1" ht="12.75">
      <c r="A72" s="57">
        <v>67</v>
      </c>
      <c r="B72" s="6"/>
      <c r="C72" s="6"/>
      <c r="D72" s="16" t="s">
        <v>593</v>
      </c>
      <c r="E72" s="2">
        <v>8060000</v>
      </c>
      <c r="F72" s="2">
        <v>8280000</v>
      </c>
      <c r="G72" s="2">
        <v>8280000</v>
      </c>
      <c r="H72" s="2"/>
      <c r="I72" s="23">
        <v>8023721</v>
      </c>
      <c r="J72" s="23">
        <v>8023721</v>
      </c>
      <c r="K72" s="23"/>
      <c r="L72" s="61">
        <f t="shared" si="20"/>
        <v>0.9690484299516908</v>
      </c>
      <c r="M72" s="61">
        <f t="shared" si="21"/>
        <v>0.013731894210524094</v>
      </c>
      <c r="N72" s="42"/>
    </row>
    <row r="73" spans="1:14" s="43" customFormat="1" ht="12.75">
      <c r="A73" s="58">
        <v>68</v>
      </c>
      <c r="B73" s="6"/>
      <c r="C73" s="6"/>
      <c r="D73" s="16" t="s">
        <v>594</v>
      </c>
      <c r="E73" s="2">
        <v>400000</v>
      </c>
      <c r="F73" s="2">
        <v>275000</v>
      </c>
      <c r="G73" s="2">
        <v>275000</v>
      </c>
      <c r="H73" s="2"/>
      <c r="I73" s="23">
        <v>263603</v>
      </c>
      <c r="J73" s="23">
        <v>263603</v>
      </c>
      <c r="K73" s="23"/>
      <c r="L73" s="61">
        <f t="shared" si="20"/>
        <v>0.9585563636363637</v>
      </c>
      <c r="M73" s="61">
        <f t="shared" si="21"/>
        <v>0.0004511333967839588</v>
      </c>
      <c r="N73" s="42"/>
    </row>
    <row r="74" spans="1:14" s="44" customFormat="1" ht="25.5">
      <c r="A74" s="57">
        <v>69</v>
      </c>
      <c r="B74" s="6"/>
      <c r="C74" s="6"/>
      <c r="D74" s="16" t="s">
        <v>158</v>
      </c>
      <c r="E74" s="2">
        <v>500000</v>
      </c>
      <c r="F74" s="2">
        <v>500000</v>
      </c>
      <c r="G74" s="2">
        <v>500000</v>
      </c>
      <c r="H74" s="2"/>
      <c r="I74" s="23">
        <v>487097.67</v>
      </c>
      <c r="J74" s="23">
        <v>487097.67</v>
      </c>
      <c r="K74" s="23"/>
      <c r="L74" s="61">
        <f t="shared" si="20"/>
        <v>0.97419534</v>
      </c>
      <c r="M74" s="61">
        <f t="shared" si="21"/>
        <v>0.0008336249072759105</v>
      </c>
      <c r="N74" s="42"/>
    </row>
    <row r="75" spans="1:14" s="44" customFormat="1" ht="12.75">
      <c r="A75" s="58">
        <v>70</v>
      </c>
      <c r="B75" s="14"/>
      <c r="C75" s="14">
        <v>70005</v>
      </c>
      <c r="D75" s="15" t="s">
        <v>159</v>
      </c>
      <c r="E75" s="12">
        <f aca="true" t="shared" si="22" ref="E75:K75">SUM(E76:E78)</f>
        <v>3197000</v>
      </c>
      <c r="F75" s="12">
        <f t="shared" si="22"/>
        <v>5205822</v>
      </c>
      <c r="G75" s="12">
        <f t="shared" si="22"/>
        <v>5205822</v>
      </c>
      <c r="H75" s="12">
        <f t="shared" si="22"/>
        <v>0</v>
      </c>
      <c r="I75" s="22">
        <f t="shared" si="22"/>
        <v>2929672.96</v>
      </c>
      <c r="J75" s="22">
        <f t="shared" si="22"/>
        <v>2929672.96</v>
      </c>
      <c r="K75" s="22">
        <f t="shared" si="22"/>
        <v>0</v>
      </c>
      <c r="L75" s="61">
        <f t="shared" si="20"/>
        <v>0.5627685618140612</v>
      </c>
      <c r="M75" s="61">
        <f t="shared" si="21"/>
        <v>0.0050138781194103066</v>
      </c>
      <c r="N75" s="42"/>
    </row>
    <row r="76" spans="1:14" s="44" customFormat="1" ht="12.75">
      <c r="A76" s="57">
        <v>71</v>
      </c>
      <c r="B76" s="6"/>
      <c r="C76" s="6"/>
      <c r="D76" s="16" t="s">
        <v>526</v>
      </c>
      <c r="E76" s="2">
        <v>3117000</v>
      </c>
      <c r="F76" s="2">
        <v>697000</v>
      </c>
      <c r="G76" s="2">
        <v>697000</v>
      </c>
      <c r="H76" s="2"/>
      <c r="I76" s="23">
        <v>409132.69</v>
      </c>
      <c r="J76" s="23">
        <v>409132.69</v>
      </c>
      <c r="K76" s="23"/>
      <c r="L76" s="61">
        <f t="shared" si="20"/>
        <v>0.5869909469153515</v>
      </c>
      <c r="M76" s="61">
        <f t="shared" si="21"/>
        <v>0.0007001946873710027</v>
      </c>
      <c r="N76" s="42"/>
    </row>
    <row r="77" spans="1:14" s="44" customFormat="1" ht="25.5">
      <c r="A77" s="58">
        <v>72</v>
      </c>
      <c r="B77" s="6"/>
      <c r="C77" s="6"/>
      <c r="D77" s="16" t="s">
        <v>595</v>
      </c>
      <c r="E77" s="2"/>
      <c r="F77" s="2">
        <v>4420000</v>
      </c>
      <c r="G77" s="2">
        <v>4420000</v>
      </c>
      <c r="H77" s="2"/>
      <c r="I77" s="23">
        <v>2432037.7</v>
      </c>
      <c r="J77" s="23">
        <v>2432037.7</v>
      </c>
      <c r="K77" s="23"/>
      <c r="L77" s="61">
        <f t="shared" si="20"/>
        <v>0.5502347737556561</v>
      </c>
      <c r="M77" s="61">
        <f t="shared" si="21"/>
        <v>0.004162219051784869</v>
      </c>
      <c r="N77" s="42"/>
    </row>
    <row r="78" spans="1:14" s="44" customFormat="1" ht="38.25">
      <c r="A78" s="57">
        <v>73</v>
      </c>
      <c r="B78" s="6"/>
      <c r="C78" s="6"/>
      <c r="D78" s="16" t="s">
        <v>160</v>
      </c>
      <c r="E78" s="2">
        <v>80000</v>
      </c>
      <c r="F78" s="2">
        <v>88822</v>
      </c>
      <c r="G78" s="2">
        <v>88822</v>
      </c>
      <c r="H78" s="2"/>
      <c r="I78" s="23">
        <v>88502.57</v>
      </c>
      <c r="J78" s="23">
        <v>88502.57</v>
      </c>
      <c r="K78" s="23"/>
      <c r="L78" s="61">
        <f t="shared" si="20"/>
        <v>0.9964037062889826</v>
      </c>
      <c r="M78" s="61">
        <f t="shared" si="21"/>
        <v>0.000151464380254436</v>
      </c>
      <c r="N78" s="42"/>
    </row>
    <row r="79" spans="1:14" s="44" customFormat="1" ht="12.75">
      <c r="A79" s="58">
        <v>74</v>
      </c>
      <c r="B79" s="14"/>
      <c r="C79" s="14">
        <v>70021</v>
      </c>
      <c r="D79" s="15" t="s">
        <v>596</v>
      </c>
      <c r="E79" s="12">
        <f aca="true" t="shared" si="23" ref="E79:K79">SUM(E80:E80)</f>
        <v>0</v>
      </c>
      <c r="F79" s="12">
        <f t="shared" si="23"/>
        <v>2500000</v>
      </c>
      <c r="G79" s="12">
        <f t="shared" si="23"/>
        <v>0</v>
      </c>
      <c r="H79" s="12">
        <f t="shared" si="23"/>
        <v>0</v>
      </c>
      <c r="I79" s="22">
        <f t="shared" si="23"/>
        <v>2500000</v>
      </c>
      <c r="J79" s="22">
        <f t="shared" si="23"/>
        <v>0</v>
      </c>
      <c r="K79" s="22">
        <f t="shared" si="23"/>
        <v>0</v>
      </c>
      <c r="L79" s="61">
        <f t="shared" si="20"/>
        <v>1</v>
      </c>
      <c r="M79" s="61">
        <f t="shared" si="21"/>
        <v>0.004278530562853598</v>
      </c>
      <c r="N79" s="42"/>
    </row>
    <row r="80" spans="1:14" s="44" customFormat="1" ht="25.5">
      <c r="A80" s="57">
        <v>75</v>
      </c>
      <c r="B80" s="6"/>
      <c r="C80" s="6"/>
      <c r="D80" s="16" t="s">
        <v>597</v>
      </c>
      <c r="E80" s="2"/>
      <c r="F80" s="2">
        <v>2500000</v>
      </c>
      <c r="G80" s="2"/>
      <c r="H80" s="2"/>
      <c r="I80" s="23">
        <v>2500000</v>
      </c>
      <c r="J80" s="23"/>
      <c r="K80" s="23"/>
      <c r="L80" s="61">
        <f t="shared" si="20"/>
        <v>1</v>
      </c>
      <c r="M80" s="61">
        <f t="shared" si="21"/>
        <v>0.004278530562853598</v>
      </c>
      <c r="N80" s="42"/>
    </row>
    <row r="81" spans="1:14" s="44" customFormat="1" ht="12.75">
      <c r="A81" s="58">
        <v>76</v>
      </c>
      <c r="B81" s="14"/>
      <c r="C81" s="14">
        <v>70095</v>
      </c>
      <c r="D81" s="15" t="s">
        <v>528</v>
      </c>
      <c r="E81" s="12">
        <f aca="true" t="shared" si="24" ref="E81:K81">SUM(E82:E86)</f>
        <v>205000</v>
      </c>
      <c r="F81" s="12">
        <f t="shared" si="24"/>
        <v>325000</v>
      </c>
      <c r="G81" s="12">
        <f t="shared" si="24"/>
        <v>325000</v>
      </c>
      <c r="H81" s="12">
        <f t="shared" si="24"/>
        <v>0</v>
      </c>
      <c r="I81" s="22">
        <f t="shared" si="24"/>
        <v>136115.79</v>
      </c>
      <c r="J81" s="22">
        <f t="shared" si="24"/>
        <v>136115.79</v>
      </c>
      <c r="K81" s="22">
        <f t="shared" si="24"/>
        <v>0</v>
      </c>
      <c r="L81" s="61">
        <f t="shared" si="20"/>
        <v>0.41881781538461543</v>
      </c>
      <c r="M81" s="61">
        <f t="shared" si="21"/>
        <v>0.00023295022704078488</v>
      </c>
      <c r="N81" s="42"/>
    </row>
    <row r="82" spans="1:14" s="44" customFormat="1" ht="12.75">
      <c r="A82" s="57">
        <v>77</v>
      </c>
      <c r="B82" s="6"/>
      <c r="C82" s="6"/>
      <c r="D82" s="16" t="s">
        <v>161</v>
      </c>
      <c r="E82" s="2">
        <v>5000</v>
      </c>
      <c r="F82" s="2">
        <v>5000</v>
      </c>
      <c r="G82" s="2">
        <v>5000</v>
      </c>
      <c r="H82" s="2"/>
      <c r="I82" s="23"/>
      <c r="J82" s="23"/>
      <c r="K82" s="23"/>
      <c r="L82" s="61">
        <f t="shared" si="20"/>
        <v>0</v>
      </c>
      <c r="M82" s="61">
        <f t="shared" si="21"/>
        <v>0</v>
      </c>
      <c r="N82" s="42"/>
    </row>
    <row r="83" spans="1:14" s="44" customFormat="1" ht="12.75">
      <c r="A83" s="58">
        <v>78</v>
      </c>
      <c r="B83" s="6"/>
      <c r="C83" s="6"/>
      <c r="D83" s="16" t="s">
        <v>526</v>
      </c>
      <c r="E83" s="2">
        <v>40000</v>
      </c>
      <c r="F83" s="2">
        <v>40000</v>
      </c>
      <c r="G83" s="2">
        <v>40000</v>
      </c>
      <c r="H83" s="2"/>
      <c r="I83" s="23">
        <v>17127.93</v>
      </c>
      <c r="J83" s="23">
        <v>17127.93</v>
      </c>
      <c r="K83" s="23"/>
      <c r="L83" s="61">
        <f t="shared" si="20"/>
        <v>0.42819825</v>
      </c>
      <c r="M83" s="61">
        <f t="shared" si="21"/>
        <v>2.9312948793366813E-05</v>
      </c>
      <c r="N83" s="42"/>
    </row>
    <row r="84" spans="1:14" s="43" customFormat="1" ht="25.5">
      <c r="A84" s="57">
        <v>79</v>
      </c>
      <c r="B84" s="6"/>
      <c r="C84" s="6"/>
      <c r="D84" s="16" t="s">
        <v>162</v>
      </c>
      <c r="E84" s="2">
        <v>100000</v>
      </c>
      <c r="F84" s="2">
        <v>100000</v>
      </c>
      <c r="G84" s="2">
        <v>100000</v>
      </c>
      <c r="H84" s="2"/>
      <c r="I84" s="23">
        <v>88599.26</v>
      </c>
      <c r="J84" s="23">
        <v>88599.26</v>
      </c>
      <c r="K84" s="23"/>
      <c r="L84" s="61">
        <f t="shared" si="20"/>
        <v>0.8859925999999999</v>
      </c>
      <c r="M84" s="61">
        <f t="shared" si="21"/>
        <v>0.0001516298567024849</v>
      </c>
      <c r="N84" s="42"/>
    </row>
    <row r="85" spans="1:14" s="44" customFormat="1" ht="12.75">
      <c r="A85" s="58">
        <v>80</v>
      </c>
      <c r="B85" s="6"/>
      <c r="C85" s="6"/>
      <c r="D85" s="16" t="s">
        <v>163</v>
      </c>
      <c r="E85" s="2">
        <v>60000</v>
      </c>
      <c r="F85" s="2">
        <v>60000</v>
      </c>
      <c r="G85" s="2">
        <v>60000</v>
      </c>
      <c r="H85" s="2"/>
      <c r="I85" s="23">
        <v>30388.6</v>
      </c>
      <c r="J85" s="23">
        <v>30388.6</v>
      </c>
      <c r="K85" s="23"/>
      <c r="L85" s="61">
        <f t="shared" si="20"/>
        <v>0.5064766666666667</v>
      </c>
      <c r="M85" s="61">
        <f t="shared" si="21"/>
        <v>5.200742154493314E-05</v>
      </c>
      <c r="N85" s="42"/>
    </row>
    <row r="86" spans="1:14" s="44" customFormat="1" ht="12.75">
      <c r="A86" s="57">
        <v>81</v>
      </c>
      <c r="B86" s="6"/>
      <c r="C86" s="6"/>
      <c r="D86" s="16" t="s">
        <v>598</v>
      </c>
      <c r="E86" s="2"/>
      <c r="F86" s="2">
        <v>120000</v>
      </c>
      <c r="G86" s="2">
        <v>120000</v>
      </c>
      <c r="H86" s="2"/>
      <c r="I86" s="23"/>
      <c r="J86" s="23"/>
      <c r="K86" s="23"/>
      <c r="L86" s="61">
        <f t="shared" si="20"/>
        <v>0</v>
      </c>
      <c r="M86" s="61">
        <f t="shared" si="21"/>
        <v>0</v>
      </c>
      <c r="N86" s="42"/>
    </row>
    <row r="87" spans="1:14" s="43" customFormat="1" ht="19.5" customHeight="1">
      <c r="A87" s="60">
        <v>82</v>
      </c>
      <c r="B87" s="13">
        <v>710</v>
      </c>
      <c r="C87" s="13"/>
      <c r="D87" s="5" t="s">
        <v>164</v>
      </c>
      <c r="E87" s="5">
        <f aca="true" t="shared" si="25" ref="E87:K87">E88+E92+E95+E99+E107</f>
        <v>3223000</v>
      </c>
      <c r="F87" s="5">
        <f t="shared" si="25"/>
        <v>3516122</v>
      </c>
      <c r="G87" s="5">
        <f t="shared" si="25"/>
        <v>1945122</v>
      </c>
      <c r="H87" s="5">
        <f t="shared" si="25"/>
        <v>349066</v>
      </c>
      <c r="I87" s="21">
        <f t="shared" si="25"/>
        <v>3249998.3200000003</v>
      </c>
      <c r="J87" s="21">
        <f t="shared" si="25"/>
        <v>1767987.1600000001</v>
      </c>
      <c r="K87" s="21">
        <f t="shared" si="25"/>
        <v>342239.31999999995</v>
      </c>
      <c r="L87" s="64">
        <f t="shared" si="20"/>
        <v>0.9243132974339344</v>
      </c>
      <c r="M87" s="64">
        <f t="shared" si="21"/>
        <v>0.00556208685653714</v>
      </c>
      <c r="N87" s="42"/>
    </row>
    <row r="88" spans="1:14" s="44" customFormat="1" ht="12.75">
      <c r="A88" s="57">
        <v>83</v>
      </c>
      <c r="B88" s="14"/>
      <c r="C88" s="14">
        <v>71004</v>
      </c>
      <c r="D88" s="15" t="s">
        <v>165</v>
      </c>
      <c r="E88" s="12">
        <f aca="true" t="shared" si="26" ref="E88:K88">SUM(E89:E91)</f>
        <v>589000</v>
      </c>
      <c r="F88" s="12">
        <f t="shared" si="26"/>
        <v>589000</v>
      </c>
      <c r="G88" s="12">
        <f t="shared" si="26"/>
        <v>589000</v>
      </c>
      <c r="H88" s="12">
        <f t="shared" si="26"/>
        <v>43872</v>
      </c>
      <c r="I88" s="22">
        <f t="shared" si="26"/>
        <v>421816.94000000006</v>
      </c>
      <c r="J88" s="22">
        <f t="shared" si="26"/>
        <v>421816.94000000006</v>
      </c>
      <c r="K88" s="22">
        <f t="shared" si="26"/>
        <v>37500.35</v>
      </c>
      <c r="L88" s="61">
        <f t="shared" si="20"/>
        <v>0.7161577928692701</v>
      </c>
      <c r="M88" s="61">
        <f t="shared" si="21"/>
        <v>0.0007219026678877531</v>
      </c>
      <c r="N88" s="42"/>
    </row>
    <row r="89" spans="1:14" s="43" customFormat="1" ht="12.75">
      <c r="A89" s="58">
        <v>84</v>
      </c>
      <c r="B89" s="14"/>
      <c r="C89" s="14"/>
      <c r="D89" s="16" t="s">
        <v>166</v>
      </c>
      <c r="E89" s="2">
        <v>194000</v>
      </c>
      <c r="F89" s="2">
        <v>219000</v>
      </c>
      <c r="G89" s="2">
        <v>219000</v>
      </c>
      <c r="H89" s="2">
        <v>5000</v>
      </c>
      <c r="I89" s="23">
        <v>195505.95</v>
      </c>
      <c r="J89" s="23">
        <v>195505.95</v>
      </c>
      <c r="K89" s="23">
        <v>785.6</v>
      </c>
      <c r="L89" s="61">
        <f t="shared" si="20"/>
        <v>0.8927212328767123</v>
      </c>
      <c r="M89" s="61">
        <f t="shared" si="21"/>
        <v>0.000334591272917891</v>
      </c>
      <c r="N89" s="42"/>
    </row>
    <row r="90" spans="1:14" s="43" customFormat="1" ht="12.75">
      <c r="A90" s="57">
        <v>85</v>
      </c>
      <c r="B90" s="14"/>
      <c r="C90" s="14"/>
      <c r="D90" s="16" t="s">
        <v>167</v>
      </c>
      <c r="E90" s="2">
        <v>335000</v>
      </c>
      <c r="F90" s="2">
        <v>310000</v>
      </c>
      <c r="G90" s="2">
        <v>310000</v>
      </c>
      <c r="H90" s="2">
        <v>2300</v>
      </c>
      <c r="I90" s="23">
        <v>166364.34</v>
      </c>
      <c r="J90" s="23">
        <v>166364.34</v>
      </c>
      <c r="K90" s="23">
        <v>157.12</v>
      </c>
      <c r="L90" s="61">
        <f t="shared" si="20"/>
        <v>0.5366591612903225</v>
      </c>
      <c r="M90" s="61">
        <f t="shared" si="21"/>
        <v>0.00028471796530358693</v>
      </c>
      <c r="N90" s="42"/>
    </row>
    <row r="91" spans="1:14" s="43" customFormat="1" ht="12.75">
      <c r="A91" s="58">
        <v>86</v>
      </c>
      <c r="B91" s="14"/>
      <c r="C91" s="14"/>
      <c r="D91" s="16" t="s">
        <v>168</v>
      </c>
      <c r="E91" s="2">
        <v>60000</v>
      </c>
      <c r="F91" s="2">
        <v>60000</v>
      </c>
      <c r="G91" s="2">
        <v>60000</v>
      </c>
      <c r="H91" s="2">
        <v>36572</v>
      </c>
      <c r="I91" s="23">
        <v>59946.65</v>
      </c>
      <c r="J91" s="23">
        <v>59946.65</v>
      </c>
      <c r="K91" s="23">
        <v>36557.63</v>
      </c>
      <c r="L91" s="61">
        <f t="shared" si="20"/>
        <v>0.9991108333333334</v>
      </c>
      <c r="M91" s="61">
        <f t="shared" si="21"/>
        <v>0.00010259342966627506</v>
      </c>
      <c r="N91" s="42"/>
    </row>
    <row r="92" spans="1:14" s="43" customFormat="1" ht="25.5">
      <c r="A92" s="57">
        <v>87</v>
      </c>
      <c r="B92" s="14"/>
      <c r="C92" s="14">
        <v>71013</v>
      </c>
      <c r="D92" s="15" t="s">
        <v>169</v>
      </c>
      <c r="E92" s="12">
        <f aca="true" t="shared" si="27" ref="E92:K92">SUM(E93:E94)</f>
        <v>220000</v>
      </c>
      <c r="F92" s="12">
        <f t="shared" si="27"/>
        <v>220000</v>
      </c>
      <c r="G92" s="12">
        <f t="shared" si="27"/>
        <v>220000</v>
      </c>
      <c r="H92" s="12">
        <f t="shared" si="27"/>
        <v>0</v>
      </c>
      <c r="I92" s="22">
        <f t="shared" si="27"/>
        <v>220000</v>
      </c>
      <c r="J92" s="22">
        <f t="shared" si="27"/>
        <v>220000</v>
      </c>
      <c r="K92" s="22">
        <f t="shared" si="27"/>
        <v>0</v>
      </c>
      <c r="L92" s="61">
        <f t="shared" si="20"/>
        <v>1</v>
      </c>
      <c r="M92" s="61">
        <f t="shared" si="21"/>
        <v>0.00037651068953111665</v>
      </c>
      <c r="N92" s="42"/>
    </row>
    <row r="93" spans="1:14" s="43" customFormat="1" ht="38.25">
      <c r="A93" s="58">
        <v>88</v>
      </c>
      <c r="B93" s="14"/>
      <c r="C93" s="14"/>
      <c r="D93" s="16" t="s">
        <v>160</v>
      </c>
      <c r="E93" s="2">
        <v>70000</v>
      </c>
      <c r="F93" s="2">
        <v>70000</v>
      </c>
      <c r="G93" s="2">
        <v>70000</v>
      </c>
      <c r="H93" s="2"/>
      <c r="I93" s="23">
        <v>70000</v>
      </c>
      <c r="J93" s="23">
        <v>70000</v>
      </c>
      <c r="K93" s="23"/>
      <c r="L93" s="61">
        <f t="shared" si="20"/>
        <v>1</v>
      </c>
      <c r="M93" s="61">
        <f t="shared" si="21"/>
        <v>0.00011979885575990075</v>
      </c>
      <c r="N93" s="42"/>
    </row>
    <row r="94" spans="1:14" s="43" customFormat="1" ht="12.75">
      <c r="A94" s="57">
        <v>89</v>
      </c>
      <c r="B94" s="14"/>
      <c r="C94" s="14"/>
      <c r="D94" s="28" t="s">
        <v>526</v>
      </c>
      <c r="E94" s="2">
        <v>150000</v>
      </c>
      <c r="F94" s="2">
        <v>150000</v>
      </c>
      <c r="G94" s="2">
        <v>150000</v>
      </c>
      <c r="H94" s="2"/>
      <c r="I94" s="23">
        <v>150000</v>
      </c>
      <c r="J94" s="23">
        <v>150000</v>
      </c>
      <c r="K94" s="23"/>
      <c r="L94" s="61">
        <f t="shared" si="20"/>
        <v>1</v>
      </c>
      <c r="M94" s="61">
        <f t="shared" si="21"/>
        <v>0.0002567118337712159</v>
      </c>
      <c r="N94" s="42"/>
    </row>
    <row r="95" spans="1:14" s="44" customFormat="1" ht="12.75">
      <c r="A95" s="58">
        <v>90</v>
      </c>
      <c r="B95" s="14"/>
      <c r="C95" s="14">
        <v>71015</v>
      </c>
      <c r="D95" s="15" t="s">
        <v>170</v>
      </c>
      <c r="E95" s="12">
        <f aca="true" t="shared" si="28" ref="E95:K95">SUM(E96:E98)</f>
        <v>331000</v>
      </c>
      <c r="F95" s="12">
        <f t="shared" si="28"/>
        <v>377122</v>
      </c>
      <c r="G95" s="12">
        <f t="shared" si="28"/>
        <v>372122</v>
      </c>
      <c r="H95" s="12">
        <f t="shared" si="28"/>
        <v>305194</v>
      </c>
      <c r="I95" s="22">
        <f t="shared" si="28"/>
        <v>375290.29000000004</v>
      </c>
      <c r="J95" s="22">
        <f t="shared" si="28"/>
        <v>370347.29000000004</v>
      </c>
      <c r="K95" s="22">
        <f t="shared" si="28"/>
        <v>304738.97</v>
      </c>
      <c r="L95" s="61">
        <f t="shared" si="20"/>
        <v>0.9951429245708286</v>
      </c>
      <c r="M95" s="61">
        <f t="shared" si="21"/>
        <v>0.0006422763902828761</v>
      </c>
      <c r="N95" s="42"/>
    </row>
    <row r="96" spans="1:14" s="44" customFormat="1" ht="38.25">
      <c r="A96" s="57">
        <v>91</v>
      </c>
      <c r="B96" s="6"/>
      <c r="C96" s="6"/>
      <c r="D96" s="16" t="s">
        <v>160</v>
      </c>
      <c r="E96" s="2">
        <v>267000</v>
      </c>
      <c r="F96" s="2">
        <v>292722</v>
      </c>
      <c r="G96" s="2">
        <v>292722</v>
      </c>
      <c r="H96" s="2">
        <v>260794</v>
      </c>
      <c r="I96" s="23">
        <v>291716.69</v>
      </c>
      <c r="J96" s="23">
        <v>291716.69</v>
      </c>
      <c r="K96" s="23">
        <v>260338.97</v>
      </c>
      <c r="L96" s="61">
        <f t="shared" si="20"/>
        <v>0.9965656493191493</v>
      </c>
      <c r="M96" s="61">
        <f t="shared" si="21"/>
        <v>0.0004992475095437955</v>
      </c>
      <c r="N96" s="42"/>
    </row>
    <row r="97" spans="1:14" s="43" customFormat="1" ht="51">
      <c r="A97" s="58">
        <v>92</v>
      </c>
      <c r="B97" s="6"/>
      <c r="C97" s="6"/>
      <c r="D97" s="16" t="s">
        <v>599</v>
      </c>
      <c r="E97" s="2">
        <v>5000</v>
      </c>
      <c r="F97" s="2">
        <v>5000</v>
      </c>
      <c r="G97" s="2"/>
      <c r="H97" s="2"/>
      <c r="I97" s="23">
        <v>4943</v>
      </c>
      <c r="J97" s="23"/>
      <c r="K97" s="23"/>
      <c r="L97" s="61">
        <f t="shared" si="20"/>
        <v>0.9886</v>
      </c>
      <c r="M97" s="61">
        <f t="shared" si="21"/>
        <v>8.459510628874135E-06</v>
      </c>
      <c r="N97" s="42"/>
    </row>
    <row r="98" spans="1:14" s="44" customFormat="1" ht="12.75">
      <c r="A98" s="57">
        <v>93</v>
      </c>
      <c r="B98" s="6"/>
      <c r="C98" s="6"/>
      <c r="D98" s="28" t="s">
        <v>526</v>
      </c>
      <c r="E98" s="2">
        <v>59000</v>
      </c>
      <c r="F98" s="2">
        <v>79400</v>
      </c>
      <c r="G98" s="2">
        <v>79400</v>
      </c>
      <c r="H98" s="2">
        <v>44400</v>
      </c>
      <c r="I98" s="23">
        <v>78630.6</v>
      </c>
      <c r="J98" s="23">
        <v>78630.6</v>
      </c>
      <c r="K98" s="23">
        <v>44400</v>
      </c>
      <c r="L98" s="61">
        <f t="shared" si="20"/>
        <v>0.9903098236775819</v>
      </c>
      <c r="M98" s="61">
        <f t="shared" si="21"/>
        <v>0.00013456937011020647</v>
      </c>
      <c r="N98" s="42"/>
    </row>
    <row r="99" spans="1:14" s="43" customFormat="1" ht="12.75">
      <c r="A99" s="58">
        <v>94</v>
      </c>
      <c r="B99" s="14"/>
      <c r="C99" s="14">
        <v>71035</v>
      </c>
      <c r="D99" s="15" t="s">
        <v>171</v>
      </c>
      <c r="E99" s="12">
        <f aca="true" t="shared" si="29" ref="E99:K99">SUM(E100:E106)</f>
        <v>2083000</v>
      </c>
      <c r="F99" s="12">
        <f t="shared" si="29"/>
        <v>2302000</v>
      </c>
      <c r="G99" s="12">
        <f t="shared" si="29"/>
        <v>736000</v>
      </c>
      <c r="H99" s="12">
        <f t="shared" si="29"/>
        <v>0</v>
      </c>
      <c r="I99" s="22">
        <f t="shared" si="29"/>
        <v>2204953.0900000003</v>
      </c>
      <c r="J99" s="22">
        <f t="shared" si="29"/>
        <v>727884.93</v>
      </c>
      <c r="K99" s="22">
        <f t="shared" si="29"/>
        <v>0</v>
      </c>
      <c r="L99" s="61">
        <f t="shared" si="20"/>
        <v>0.9578423501303216</v>
      </c>
      <c r="M99" s="61">
        <f t="shared" si="21"/>
        <v>0.003773583674089393</v>
      </c>
      <c r="N99" s="42"/>
    </row>
    <row r="100" spans="1:14" s="44" customFormat="1" ht="25.5">
      <c r="A100" s="57">
        <v>95</v>
      </c>
      <c r="B100" s="6"/>
      <c r="C100" s="6"/>
      <c r="D100" s="16" t="s">
        <v>600</v>
      </c>
      <c r="E100" s="2">
        <v>650000</v>
      </c>
      <c r="F100" s="2">
        <v>675000</v>
      </c>
      <c r="G100" s="2">
        <v>675000</v>
      </c>
      <c r="H100" s="2"/>
      <c r="I100" s="23">
        <v>667477.5</v>
      </c>
      <c r="J100" s="23">
        <v>667477.5</v>
      </c>
      <c r="K100" s="23"/>
      <c r="L100" s="61">
        <f t="shared" si="20"/>
        <v>0.9888555555555556</v>
      </c>
      <c r="M100" s="61">
        <f t="shared" si="21"/>
        <v>0.0011423291535068451</v>
      </c>
      <c r="N100" s="42"/>
    </row>
    <row r="101" spans="1:14" s="44" customFormat="1" ht="25.5">
      <c r="A101" s="58">
        <v>96</v>
      </c>
      <c r="B101" s="6"/>
      <c r="C101" s="6"/>
      <c r="D101" s="16" t="s">
        <v>601</v>
      </c>
      <c r="E101" s="2">
        <v>715000</v>
      </c>
      <c r="F101" s="2">
        <v>710000</v>
      </c>
      <c r="G101" s="2"/>
      <c r="H101" s="2"/>
      <c r="I101" s="23">
        <v>709996</v>
      </c>
      <c r="J101" s="23"/>
      <c r="K101" s="23"/>
      <c r="L101" s="61">
        <f t="shared" si="20"/>
        <v>0.9999943661971831</v>
      </c>
      <c r="M101" s="61">
        <f t="shared" si="21"/>
        <v>0.0012150958342015212</v>
      </c>
      <c r="N101" s="42"/>
    </row>
    <row r="102" spans="1:14" s="44" customFormat="1" ht="38.25">
      <c r="A102" s="57">
        <v>97</v>
      </c>
      <c r="B102" s="6"/>
      <c r="C102" s="6"/>
      <c r="D102" s="28" t="s">
        <v>602</v>
      </c>
      <c r="E102" s="2">
        <v>500000</v>
      </c>
      <c r="F102" s="2">
        <v>450000</v>
      </c>
      <c r="G102" s="2"/>
      <c r="H102" s="2"/>
      <c r="I102" s="23">
        <v>448623.16</v>
      </c>
      <c r="J102" s="23"/>
      <c r="K102" s="23"/>
      <c r="L102" s="61">
        <f t="shared" si="20"/>
        <v>0.9969403555555555</v>
      </c>
      <c r="M102" s="61">
        <f t="shared" si="21"/>
        <v>0.0007677791605055839</v>
      </c>
      <c r="N102" s="42"/>
    </row>
    <row r="103" spans="1:14" s="44" customFormat="1" ht="38.25">
      <c r="A103" s="58">
        <v>98</v>
      </c>
      <c r="B103" s="6"/>
      <c r="C103" s="6"/>
      <c r="D103" s="28" t="s">
        <v>603</v>
      </c>
      <c r="E103" s="2"/>
      <c r="F103" s="2">
        <v>50000</v>
      </c>
      <c r="G103" s="2"/>
      <c r="H103" s="2"/>
      <c r="I103" s="23"/>
      <c r="J103" s="23"/>
      <c r="K103" s="23"/>
      <c r="L103" s="61">
        <f t="shared" si="20"/>
        <v>0</v>
      </c>
      <c r="M103" s="61">
        <f t="shared" si="21"/>
        <v>0</v>
      </c>
      <c r="N103" s="42"/>
    </row>
    <row r="104" spans="1:14" s="43" customFormat="1" ht="25.5">
      <c r="A104" s="57">
        <v>99</v>
      </c>
      <c r="B104" s="6"/>
      <c r="C104" s="6"/>
      <c r="D104" s="28" t="s">
        <v>604</v>
      </c>
      <c r="E104" s="2">
        <v>170000</v>
      </c>
      <c r="F104" s="2">
        <v>356000</v>
      </c>
      <c r="G104" s="2"/>
      <c r="H104" s="2"/>
      <c r="I104" s="23">
        <v>318449</v>
      </c>
      <c r="J104" s="23"/>
      <c r="K104" s="23"/>
      <c r="L104" s="61">
        <f t="shared" si="20"/>
        <v>0.8945196629213483</v>
      </c>
      <c r="M104" s="61">
        <f t="shared" si="21"/>
        <v>0.0005449975116840662</v>
      </c>
      <c r="N104" s="42"/>
    </row>
    <row r="105" spans="1:14" s="43" customFormat="1" ht="25.5">
      <c r="A105" s="58">
        <v>100</v>
      </c>
      <c r="B105" s="6"/>
      <c r="C105" s="6"/>
      <c r="D105" s="28" t="s">
        <v>605</v>
      </c>
      <c r="E105" s="2">
        <v>40000</v>
      </c>
      <c r="F105" s="2">
        <v>53000</v>
      </c>
      <c r="G105" s="2">
        <v>53000</v>
      </c>
      <c r="H105" s="2"/>
      <c r="I105" s="23">
        <v>52407.43</v>
      </c>
      <c r="J105" s="23">
        <v>52407.43</v>
      </c>
      <c r="K105" s="23"/>
      <c r="L105" s="61">
        <f t="shared" si="20"/>
        <v>0.9888194339622641</v>
      </c>
      <c r="M105" s="61">
        <f t="shared" si="21"/>
        <v>8.969071639024422E-05</v>
      </c>
      <c r="N105" s="42"/>
    </row>
    <row r="106" spans="1:14" s="43" customFormat="1" ht="38.25">
      <c r="A106" s="57">
        <v>101</v>
      </c>
      <c r="B106" s="6"/>
      <c r="C106" s="6"/>
      <c r="D106" s="16" t="s">
        <v>172</v>
      </c>
      <c r="E106" s="2">
        <v>8000</v>
      </c>
      <c r="F106" s="2">
        <v>8000</v>
      </c>
      <c r="G106" s="2">
        <v>8000</v>
      </c>
      <c r="H106" s="2"/>
      <c r="I106" s="23">
        <v>8000</v>
      </c>
      <c r="J106" s="23">
        <v>8000</v>
      </c>
      <c r="K106" s="23"/>
      <c r="L106" s="61">
        <f t="shared" si="20"/>
        <v>1</v>
      </c>
      <c r="M106" s="61">
        <f t="shared" si="21"/>
        <v>1.3691297801131514E-05</v>
      </c>
      <c r="N106" s="42"/>
    </row>
    <row r="107" spans="1:14" s="43" customFormat="1" ht="12.75">
      <c r="A107" s="58">
        <v>102</v>
      </c>
      <c r="B107" s="14"/>
      <c r="C107" s="14">
        <v>71095</v>
      </c>
      <c r="D107" s="15" t="s">
        <v>528</v>
      </c>
      <c r="E107" s="12">
        <f aca="true" t="shared" si="30" ref="E107:K107">SUM(E108:E109)</f>
        <v>0</v>
      </c>
      <c r="F107" s="12">
        <f t="shared" si="30"/>
        <v>28000</v>
      </c>
      <c r="G107" s="12">
        <f t="shared" si="30"/>
        <v>28000</v>
      </c>
      <c r="H107" s="12">
        <f t="shared" si="30"/>
        <v>0</v>
      </c>
      <c r="I107" s="22">
        <f t="shared" si="30"/>
        <v>27938</v>
      </c>
      <c r="J107" s="22">
        <f t="shared" si="30"/>
        <v>27938</v>
      </c>
      <c r="K107" s="22">
        <f t="shared" si="30"/>
        <v>0</v>
      </c>
      <c r="L107" s="61">
        <f t="shared" si="20"/>
        <v>0.9977857142857143</v>
      </c>
      <c r="M107" s="61">
        <f t="shared" si="21"/>
        <v>4.781343474600153E-05</v>
      </c>
      <c r="N107" s="42"/>
    </row>
    <row r="108" spans="1:14" s="43" customFormat="1" ht="38.25">
      <c r="A108" s="57">
        <v>103</v>
      </c>
      <c r="B108" s="6"/>
      <c r="C108" s="6"/>
      <c r="D108" s="16" t="s">
        <v>606</v>
      </c>
      <c r="E108" s="2"/>
      <c r="F108" s="2">
        <v>6000</v>
      </c>
      <c r="G108" s="2">
        <v>6000</v>
      </c>
      <c r="H108" s="2"/>
      <c r="I108" s="23">
        <v>5978</v>
      </c>
      <c r="J108" s="23">
        <v>5978</v>
      </c>
      <c r="K108" s="23"/>
      <c r="L108" s="61">
        <f t="shared" si="20"/>
        <v>0.9963333333333333</v>
      </c>
      <c r="M108" s="61">
        <f t="shared" si="21"/>
        <v>1.0230822281895525E-05</v>
      </c>
      <c r="N108" s="42"/>
    </row>
    <row r="109" spans="1:14" s="44" customFormat="1" ht="25.5">
      <c r="A109" s="58">
        <v>104</v>
      </c>
      <c r="B109" s="6"/>
      <c r="C109" s="6"/>
      <c r="D109" s="16" t="s">
        <v>607</v>
      </c>
      <c r="E109" s="2"/>
      <c r="F109" s="2">
        <v>22000</v>
      </c>
      <c r="G109" s="2">
        <v>22000</v>
      </c>
      <c r="H109" s="2"/>
      <c r="I109" s="23">
        <v>21960</v>
      </c>
      <c r="J109" s="23">
        <v>21960</v>
      </c>
      <c r="K109" s="23"/>
      <c r="L109" s="61">
        <f t="shared" si="20"/>
        <v>0.9981818181818182</v>
      </c>
      <c r="M109" s="61">
        <f t="shared" si="21"/>
        <v>3.758261246410601E-05</v>
      </c>
      <c r="N109" s="42"/>
    </row>
    <row r="110" spans="1:14" s="43" customFormat="1" ht="19.5" customHeight="1">
      <c r="A110" s="59">
        <v>105</v>
      </c>
      <c r="B110" s="13">
        <v>750</v>
      </c>
      <c r="C110" s="13"/>
      <c r="D110" s="5" t="s">
        <v>173</v>
      </c>
      <c r="E110" s="5">
        <f aca="true" t="shared" si="31" ref="E110:K110">E111+E114+E116+E119+E134+E138+E140</f>
        <v>42083149</v>
      </c>
      <c r="F110" s="5">
        <f t="shared" si="31"/>
        <v>41343334</v>
      </c>
      <c r="G110" s="5">
        <f t="shared" si="31"/>
        <v>37585812</v>
      </c>
      <c r="H110" s="5">
        <f t="shared" si="31"/>
        <v>25087303</v>
      </c>
      <c r="I110" s="21">
        <f t="shared" si="31"/>
        <v>37987055.53999999</v>
      </c>
      <c r="J110" s="21">
        <f t="shared" si="31"/>
        <v>35010766.57</v>
      </c>
      <c r="K110" s="21">
        <f t="shared" si="31"/>
        <v>24415455.31</v>
      </c>
      <c r="L110" s="64">
        <f t="shared" si="20"/>
        <v>0.918819356465059</v>
      </c>
      <c r="M110" s="64">
        <f t="shared" si="21"/>
        <v>0.06501151124828282</v>
      </c>
      <c r="N110" s="42"/>
    </row>
    <row r="111" spans="1:14" s="44" customFormat="1" ht="12.75">
      <c r="A111" s="58">
        <v>106</v>
      </c>
      <c r="B111" s="14"/>
      <c r="C111" s="14">
        <v>75011</v>
      </c>
      <c r="D111" s="15" t="s">
        <v>174</v>
      </c>
      <c r="E111" s="12">
        <f aca="true" t="shared" si="32" ref="E111:K111">SUM(E112:E113)</f>
        <v>935159</v>
      </c>
      <c r="F111" s="12">
        <f t="shared" si="32"/>
        <v>976822</v>
      </c>
      <c r="G111" s="12">
        <f t="shared" si="32"/>
        <v>976822</v>
      </c>
      <c r="H111" s="12">
        <f t="shared" si="32"/>
        <v>965511</v>
      </c>
      <c r="I111" s="22">
        <f t="shared" si="32"/>
        <v>976604</v>
      </c>
      <c r="J111" s="22">
        <f t="shared" si="32"/>
        <v>976604</v>
      </c>
      <c r="K111" s="22">
        <f t="shared" si="32"/>
        <v>965293</v>
      </c>
      <c r="L111" s="61">
        <f t="shared" si="20"/>
        <v>0.9997768273032344</v>
      </c>
      <c r="M111" s="61">
        <f t="shared" si="21"/>
        <v>0.0016713720247220302</v>
      </c>
      <c r="N111" s="42"/>
    </row>
    <row r="112" spans="1:14" s="43" customFormat="1" ht="38.25">
      <c r="A112" s="57">
        <v>107</v>
      </c>
      <c r="B112" s="14"/>
      <c r="C112" s="14"/>
      <c r="D112" s="16" t="s">
        <v>160</v>
      </c>
      <c r="E112" s="2">
        <v>279422</v>
      </c>
      <c r="F112" s="2">
        <v>279422</v>
      </c>
      <c r="G112" s="2">
        <v>279422</v>
      </c>
      <c r="H112" s="2">
        <v>275771</v>
      </c>
      <c r="I112" s="23">
        <v>279422</v>
      </c>
      <c r="J112" s="23">
        <v>279422</v>
      </c>
      <c r="K112" s="23">
        <v>275771</v>
      </c>
      <c r="L112" s="61">
        <f t="shared" si="20"/>
        <v>1</v>
      </c>
      <c r="M112" s="61">
        <f t="shared" si="21"/>
        <v>0.00047820622677347127</v>
      </c>
      <c r="N112" s="42"/>
    </row>
    <row r="113" spans="1:14" s="44" customFormat="1" ht="51">
      <c r="A113" s="58">
        <v>108</v>
      </c>
      <c r="B113" s="14"/>
      <c r="C113" s="14"/>
      <c r="D113" s="16" t="s">
        <v>538</v>
      </c>
      <c r="E113" s="2">
        <v>655737</v>
      </c>
      <c r="F113" s="2">
        <v>697400</v>
      </c>
      <c r="G113" s="2">
        <v>697400</v>
      </c>
      <c r="H113" s="2">
        <v>689740</v>
      </c>
      <c r="I113" s="23">
        <v>697182</v>
      </c>
      <c r="J113" s="23">
        <v>697182</v>
      </c>
      <c r="K113" s="23">
        <v>689522</v>
      </c>
      <c r="L113" s="61">
        <f t="shared" si="20"/>
        <v>0.9996874103814167</v>
      </c>
      <c r="M113" s="61">
        <f t="shared" si="21"/>
        <v>0.001193165797948559</v>
      </c>
      <c r="N113" s="42"/>
    </row>
    <row r="114" spans="1:14" s="44" customFormat="1" ht="12.75">
      <c r="A114" s="57">
        <v>109</v>
      </c>
      <c r="B114" s="14"/>
      <c r="C114" s="14">
        <v>75020</v>
      </c>
      <c r="D114" s="15" t="s">
        <v>175</v>
      </c>
      <c r="E114" s="12">
        <f aca="true" t="shared" si="33" ref="E114:K114">E115</f>
        <v>2374000</v>
      </c>
      <c r="F114" s="12">
        <f t="shared" si="33"/>
        <v>2275450</v>
      </c>
      <c r="G114" s="12">
        <f t="shared" si="33"/>
        <v>2275450</v>
      </c>
      <c r="H114" s="12">
        <f t="shared" si="33"/>
        <v>683000</v>
      </c>
      <c r="I114" s="22">
        <f t="shared" si="33"/>
        <v>1980141.93</v>
      </c>
      <c r="J114" s="22">
        <f t="shared" si="33"/>
        <v>1980141.93</v>
      </c>
      <c r="K114" s="22">
        <f t="shared" si="33"/>
        <v>683000</v>
      </c>
      <c r="L114" s="61">
        <f t="shared" si="20"/>
        <v>0.8702199257289767</v>
      </c>
      <c r="M114" s="61">
        <f t="shared" si="21"/>
        <v>0.003388839106517164</v>
      </c>
      <c r="N114" s="42"/>
    </row>
    <row r="115" spans="1:14" s="44" customFormat="1" ht="12.75">
      <c r="A115" s="58">
        <v>110</v>
      </c>
      <c r="B115" s="6"/>
      <c r="C115" s="6"/>
      <c r="D115" s="16" t="s">
        <v>526</v>
      </c>
      <c r="E115" s="2">
        <v>2374000</v>
      </c>
      <c r="F115" s="2">
        <v>2275450</v>
      </c>
      <c r="G115" s="2">
        <v>2275450</v>
      </c>
      <c r="H115" s="2">
        <v>683000</v>
      </c>
      <c r="I115" s="23">
        <v>1980141.93</v>
      </c>
      <c r="J115" s="23">
        <v>1980141.93</v>
      </c>
      <c r="K115" s="23">
        <v>683000</v>
      </c>
      <c r="L115" s="61">
        <f t="shared" si="20"/>
        <v>0.8702199257289767</v>
      </c>
      <c r="M115" s="61">
        <f t="shared" si="21"/>
        <v>0.003388839106517164</v>
      </c>
      <c r="N115" s="42"/>
    </row>
    <row r="116" spans="1:14" s="44" customFormat="1" ht="25.5">
      <c r="A116" s="57">
        <v>111</v>
      </c>
      <c r="B116" s="14"/>
      <c r="C116" s="14">
        <v>75022</v>
      </c>
      <c r="D116" s="15" t="s">
        <v>176</v>
      </c>
      <c r="E116" s="12">
        <f aca="true" t="shared" si="34" ref="E116:K116">SUM(E117:E118)</f>
        <v>776000</v>
      </c>
      <c r="F116" s="12">
        <f t="shared" si="34"/>
        <v>776000</v>
      </c>
      <c r="G116" s="12">
        <f t="shared" si="34"/>
        <v>776000</v>
      </c>
      <c r="H116" s="12">
        <f t="shared" si="34"/>
        <v>3500</v>
      </c>
      <c r="I116" s="22">
        <f t="shared" si="34"/>
        <v>675199.9</v>
      </c>
      <c r="J116" s="22">
        <f t="shared" si="34"/>
        <v>675199.9</v>
      </c>
      <c r="K116" s="22">
        <f t="shared" si="34"/>
        <v>1650</v>
      </c>
      <c r="L116" s="61">
        <f t="shared" si="20"/>
        <v>0.8701029639175258</v>
      </c>
      <c r="M116" s="61">
        <f t="shared" si="21"/>
        <v>0.0011555453632742774</v>
      </c>
      <c r="N116" s="42"/>
    </row>
    <row r="117" spans="1:14" s="44" customFormat="1" ht="12.75">
      <c r="A117" s="58">
        <v>112</v>
      </c>
      <c r="B117" s="6"/>
      <c r="C117" s="6"/>
      <c r="D117" s="16" t="s">
        <v>526</v>
      </c>
      <c r="E117" s="2">
        <v>659000</v>
      </c>
      <c r="F117" s="2">
        <v>659000</v>
      </c>
      <c r="G117" s="2">
        <v>659000</v>
      </c>
      <c r="H117" s="2">
        <v>3500</v>
      </c>
      <c r="I117" s="23">
        <v>570660.98</v>
      </c>
      <c r="J117" s="23">
        <v>570660.98</v>
      </c>
      <c r="K117" s="23">
        <v>1650</v>
      </c>
      <c r="L117" s="61">
        <f t="shared" si="20"/>
        <v>0.8659498937784522</v>
      </c>
      <c r="M117" s="61">
        <f t="shared" si="21"/>
        <v>0.0009766361775831944</v>
      </c>
      <c r="N117" s="42"/>
    </row>
    <row r="118" spans="1:14" s="44" customFormat="1" ht="12.75">
      <c r="A118" s="57">
        <v>113</v>
      </c>
      <c r="B118" s="6"/>
      <c r="C118" s="6"/>
      <c r="D118" s="16" t="s">
        <v>177</v>
      </c>
      <c r="E118" s="2">
        <v>117000</v>
      </c>
      <c r="F118" s="2">
        <v>117000</v>
      </c>
      <c r="G118" s="2">
        <v>117000</v>
      </c>
      <c r="H118" s="2"/>
      <c r="I118" s="23">
        <v>104538.92</v>
      </c>
      <c r="J118" s="23">
        <v>104538.92</v>
      </c>
      <c r="K118" s="23"/>
      <c r="L118" s="61">
        <f t="shared" si="20"/>
        <v>0.8934950427350428</v>
      </c>
      <c r="M118" s="61">
        <f t="shared" si="21"/>
        <v>0.00017890918569108292</v>
      </c>
      <c r="N118" s="42"/>
    </row>
    <row r="119" spans="1:14" s="43" customFormat="1" ht="25.5">
      <c r="A119" s="58">
        <v>114</v>
      </c>
      <c r="B119" s="14"/>
      <c r="C119" s="14">
        <v>75023</v>
      </c>
      <c r="D119" s="15" t="s">
        <v>178</v>
      </c>
      <c r="E119" s="12">
        <f aca="true" t="shared" si="35" ref="E119:K119">SUM(E120:E133)</f>
        <v>33957290</v>
      </c>
      <c r="F119" s="12">
        <f t="shared" si="35"/>
        <v>33310362</v>
      </c>
      <c r="G119" s="12">
        <f t="shared" si="35"/>
        <v>29552840</v>
      </c>
      <c r="H119" s="12">
        <f t="shared" si="35"/>
        <v>22126464</v>
      </c>
      <c r="I119" s="22">
        <f t="shared" si="35"/>
        <v>31114409.359999992</v>
      </c>
      <c r="J119" s="22">
        <f t="shared" si="35"/>
        <v>28138120.389999997</v>
      </c>
      <c r="K119" s="22">
        <f t="shared" si="35"/>
        <v>21775748.86</v>
      </c>
      <c r="L119" s="61">
        <f t="shared" si="20"/>
        <v>0.9340759899276986</v>
      </c>
      <c r="M119" s="61">
        <f t="shared" si="21"/>
        <v>0.05324958055675921</v>
      </c>
      <c r="N119" s="42"/>
    </row>
    <row r="120" spans="1:14" s="44" customFormat="1" ht="12.75">
      <c r="A120" s="57">
        <v>115</v>
      </c>
      <c r="B120" s="6"/>
      <c r="C120" s="6"/>
      <c r="D120" s="16" t="s">
        <v>526</v>
      </c>
      <c r="E120" s="2">
        <v>29100000</v>
      </c>
      <c r="F120" s="2">
        <v>28566000</v>
      </c>
      <c r="G120" s="2">
        <v>28566000</v>
      </c>
      <c r="H120" s="2">
        <v>22092000</v>
      </c>
      <c r="I120" s="23">
        <v>27274231.74</v>
      </c>
      <c r="J120" s="23">
        <v>27274231.74</v>
      </c>
      <c r="K120" s="23">
        <v>21743614.79</v>
      </c>
      <c r="L120" s="61">
        <f t="shared" si="20"/>
        <v>0.9547795190086116</v>
      </c>
      <c r="M120" s="61">
        <f t="shared" si="21"/>
        <v>0.04667745363117667</v>
      </c>
      <c r="N120" s="42"/>
    </row>
    <row r="121" spans="1:14" s="44" customFormat="1" ht="12.75">
      <c r="A121" s="58">
        <v>116</v>
      </c>
      <c r="B121" s="6"/>
      <c r="C121" s="6"/>
      <c r="D121" s="18" t="s">
        <v>179</v>
      </c>
      <c r="E121" s="2">
        <v>280000</v>
      </c>
      <c r="F121" s="2">
        <v>696395</v>
      </c>
      <c r="G121" s="2"/>
      <c r="H121" s="2"/>
      <c r="I121" s="23">
        <v>694463.58</v>
      </c>
      <c r="J121" s="23"/>
      <c r="K121" s="23"/>
      <c r="L121" s="61">
        <f t="shared" si="20"/>
        <v>0.9972265452796185</v>
      </c>
      <c r="M121" s="61">
        <f t="shared" si="21"/>
        <v>0.0011885134607274898</v>
      </c>
      <c r="N121" s="42"/>
    </row>
    <row r="122" spans="1:14" s="44" customFormat="1" ht="12.75">
      <c r="A122" s="57">
        <v>117</v>
      </c>
      <c r="B122" s="6"/>
      <c r="C122" s="6"/>
      <c r="D122" s="18" t="s">
        <v>608</v>
      </c>
      <c r="E122" s="2">
        <v>230000</v>
      </c>
      <c r="F122" s="2">
        <v>273550</v>
      </c>
      <c r="G122" s="2">
        <v>273550</v>
      </c>
      <c r="H122" s="2"/>
      <c r="I122" s="23">
        <v>271374.41</v>
      </c>
      <c r="J122" s="23">
        <v>271374.41</v>
      </c>
      <c r="K122" s="23"/>
      <c r="L122" s="61">
        <f t="shared" si="20"/>
        <v>0.9920468287333211</v>
      </c>
      <c r="M122" s="61">
        <f t="shared" si="21"/>
        <v>0.0004644334828645452</v>
      </c>
      <c r="N122" s="42"/>
    </row>
    <row r="123" spans="1:14" s="43" customFormat="1" ht="12.75">
      <c r="A123" s="58">
        <v>118</v>
      </c>
      <c r="B123" s="6"/>
      <c r="C123" s="6"/>
      <c r="D123" s="18" t="s">
        <v>537</v>
      </c>
      <c r="E123" s="2">
        <v>50000</v>
      </c>
      <c r="F123" s="2">
        <v>120000</v>
      </c>
      <c r="G123" s="2"/>
      <c r="H123" s="2"/>
      <c r="I123" s="23">
        <v>100484.63</v>
      </c>
      <c r="J123" s="23"/>
      <c r="K123" s="23"/>
      <c r="L123" s="61">
        <f t="shared" si="20"/>
        <v>0.8373719166666667</v>
      </c>
      <c r="M123" s="61">
        <f t="shared" si="21"/>
        <v>0.00017197062422081422</v>
      </c>
      <c r="N123" s="42"/>
    </row>
    <row r="124" spans="1:14" s="44" customFormat="1" ht="25.5">
      <c r="A124" s="57">
        <v>119</v>
      </c>
      <c r="B124" s="6"/>
      <c r="C124" s="6"/>
      <c r="D124" s="18" t="s">
        <v>609</v>
      </c>
      <c r="E124" s="2">
        <v>50000</v>
      </c>
      <c r="F124" s="2">
        <v>50000</v>
      </c>
      <c r="G124" s="2"/>
      <c r="H124" s="2"/>
      <c r="I124" s="23">
        <v>50000</v>
      </c>
      <c r="J124" s="23"/>
      <c r="K124" s="23"/>
      <c r="L124" s="61">
        <f t="shared" si="20"/>
        <v>1</v>
      </c>
      <c r="M124" s="61">
        <f t="shared" si="21"/>
        <v>8.557061125707196E-05</v>
      </c>
      <c r="N124" s="42"/>
    </row>
    <row r="125" spans="1:14" s="43" customFormat="1" ht="38.25">
      <c r="A125" s="58">
        <v>120</v>
      </c>
      <c r="B125" s="6"/>
      <c r="C125" s="6"/>
      <c r="D125" s="17" t="s">
        <v>610</v>
      </c>
      <c r="E125" s="2">
        <v>750000</v>
      </c>
      <c r="F125" s="2">
        <v>1000000</v>
      </c>
      <c r="G125" s="2"/>
      <c r="H125" s="2"/>
      <c r="I125" s="23">
        <v>998228.79</v>
      </c>
      <c r="J125" s="23"/>
      <c r="K125" s="23"/>
      <c r="L125" s="61">
        <f t="shared" si="20"/>
        <v>0.9982287900000001</v>
      </c>
      <c r="M125" s="61">
        <f t="shared" si="21"/>
        <v>0.0017083809546941467</v>
      </c>
      <c r="N125" s="42"/>
    </row>
    <row r="126" spans="1:14" s="44" customFormat="1" ht="12.75">
      <c r="A126" s="57">
        <v>121</v>
      </c>
      <c r="B126" s="6"/>
      <c r="C126" s="6"/>
      <c r="D126" s="17" t="s">
        <v>611</v>
      </c>
      <c r="E126" s="2">
        <v>100000</v>
      </c>
      <c r="F126" s="2">
        <v>40000</v>
      </c>
      <c r="G126" s="2"/>
      <c r="H126" s="2"/>
      <c r="I126" s="23">
        <v>32099.99</v>
      </c>
      <c r="J126" s="23"/>
      <c r="K126" s="23"/>
      <c r="L126" s="61">
        <f t="shared" si="20"/>
        <v>0.8024997500000001</v>
      </c>
      <c r="M126" s="61">
        <f t="shared" si="21"/>
        <v>5.493631531291795E-05</v>
      </c>
      <c r="N126" s="42"/>
    </row>
    <row r="127" spans="1:14" s="43" customFormat="1" ht="12.75">
      <c r="A127" s="58">
        <v>122</v>
      </c>
      <c r="B127" s="6"/>
      <c r="C127" s="6"/>
      <c r="D127" s="17" t="s">
        <v>612</v>
      </c>
      <c r="E127" s="2">
        <v>800000</v>
      </c>
      <c r="F127" s="2">
        <v>66000</v>
      </c>
      <c r="G127" s="2">
        <v>66000</v>
      </c>
      <c r="H127" s="2"/>
      <c r="I127" s="23">
        <v>65880</v>
      </c>
      <c r="J127" s="23">
        <v>65880</v>
      </c>
      <c r="K127" s="23"/>
      <c r="L127" s="61">
        <f t="shared" si="20"/>
        <v>0.9981818181818182</v>
      </c>
      <c r="M127" s="61">
        <f t="shared" si="21"/>
        <v>0.00011274783739231803</v>
      </c>
      <c r="N127" s="42"/>
    </row>
    <row r="128" spans="1:14" s="43" customFormat="1" ht="38.25">
      <c r="A128" s="57">
        <v>123</v>
      </c>
      <c r="B128" s="6"/>
      <c r="C128" s="6"/>
      <c r="D128" s="18" t="s">
        <v>613</v>
      </c>
      <c r="E128" s="2">
        <v>647290</v>
      </c>
      <c r="F128" s="2">
        <v>647290</v>
      </c>
      <c r="G128" s="2">
        <v>647290</v>
      </c>
      <c r="H128" s="2">
        <v>34464</v>
      </c>
      <c r="I128" s="23">
        <v>526634.24</v>
      </c>
      <c r="J128" s="23">
        <v>526634.24</v>
      </c>
      <c r="K128" s="23">
        <v>32134.07</v>
      </c>
      <c r="L128" s="61">
        <f t="shared" si="20"/>
        <v>0.8135986034080551</v>
      </c>
      <c r="M128" s="61">
        <f t="shared" si="21"/>
        <v>0.0009012882765140707</v>
      </c>
      <c r="N128" s="42"/>
    </row>
    <row r="129" spans="1:14" s="44" customFormat="1" ht="25.5">
      <c r="A129" s="58">
        <v>124</v>
      </c>
      <c r="B129" s="6"/>
      <c r="C129" s="6"/>
      <c r="D129" s="18" t="s">
        <v>614</v>
      </c>
      <c r="E129" s="2">
        <v>200000</v>
      </c>
      <c r="F129" s="2">
        <v>0</v>
      </c>
      <c r="G129" s="2">
        <v>0</v>
      </c>
      <c r="H129" s="2"/>
      <c r="I129" s="23"/>
      <c r="J129" s="23"/>
      <c r="K129" s="23"/>
      <c r="L129" s="61"/>
      <c r="M129" s="61">
        <f t="shared" si="21"/>
        <v>0</v>
      </c>
      <c r="N129" s="42"/>
    </row>
    <row r="130" spans="1:14" s="44" customFormat="1" ht="25.5">
      <c r="A130" s="57">
        <v>125</v>
      </c>
      <c r="B130" s="6"/>
      <c r="C130" s="6"/>
      <c r="D130" s="18" t="s">
        <v>180</v>
      </c>
      <c r="E130" s="2"/>
      <c r="F130" s="2">
        <v>96127</v>
      </c>
      <c r="G130" s="2"/>
      <c r="H130" s="2"/>
      <c r="I130" s="23">
        <v>96126.98</v>
      </c>
      <c r="J130" s="23"/>
      <c r="K130" s="23"/>
      <c r="L130" s="61">
        <f t="shared" si="20"/>
        <v>0.9999997919419101</v>
      </c>
      <c r="M130" s="61">
        <f t="shared" si="21"/>
        <v>0.00016451288873792664</v>
      </c>
      <c r="N130" s="42"/>
    </row>
    <row r="131" spans="1:14" s="44" customFormat="1" ht="63.75">
      <c r="A131" s="58">
        <v>126</v>
      </c>
      <c r="B131" s="6"/>
      <c r="C131" s="6"/>
      <c r="D131" s="18" t="s">
        <v>615</v>
      </c>
      <c r="E131" s="2">
        <v>1750000</v>
      </c>
      <c r="F131" s="2">
        <v>1550000</v>
      </c>
      <c r="G131" s="2"/>
      <c r="H131" s="2"/>
      <c r="I131" s="23">
        <v>801052</v>
      </c>
      <c r="J131" s="23"/>
      <c r="K131" s="23"/>
      <c r="L131" s="61">
        <f t="shared" si="20"/>
        <v>0.5168077419354838</v>
      </c>
      <c r="M131" s="61">
        <f t="shared" si="21"/>
        <v>0.0013709301857740002</v>
      </c>
      <c r="N131" s="42"/>
    </row>
    <row r="132" spans="1:14" s="44" customFormat="1" ht="12.75">
      <c r="A132" s="57">
        <v>127</v>
      </c>
      <c r="B132" s="6"/>
      <c r="C132" s="6"/>
      <c r="D132" s="18" t="s">
        <v>616</v>
      </c>
      <c r="E132" s="2"/>
      <c r="F132" s="2">
        <v>130000</v>
      </c>
      <c r="G132" s="2"/>
      <c r="H132" s="2"/>
      <c r="I132" s="23">
        <v>129033</v>
      </c>
      <c r="J132" s="23"/>
      <c r="K132" s="23"/>
      <c r="L132" s="61">
        <f t="shared" si="20"/>
        <v>0.9925615384615385</v>
      </c>
      <c r="M132" s="61">
        <f t="shared" si="21"/>
        <v>0.00022082865364667534</v>
      </c>
      <c r="N132" s="42"/>
    </row>
    <row r="133" spans="1:14" s="43" customFormat="1" ht="12.75">
      <c r="A133" s="58">
        <v>128</v>
      </c>
      <c r="B133" s="6"/>
      <c r="C133" s="6"/>
      <c r="D133" s="18" t="s">
        <v>617</v>
      </c>
      <c r="E133" s="2"/>
      <c r="F133" s="2">
        <v>75000</v>
      </c>
      <c r="G133" s="2"/>
      <c r="H133" s="2"/>
      <c r="I133" s="23">
        <v>74800</v>
      </c>
      <c r="J133" s="23"/>
      <c r="K133" s="23"/>
      <c r="L133" s="61">
        <f t="shared" si="20"/>
        <v>0.9973333333333333</v>
      </c>
      <c r="M133" s="61">
        <f t="shared" si="21"/>
        <v>0.00012801363444057967</v>
      </c>
      <c r="N133" s="42"/>
    </row>
    <row r="134" spans="1:14" s="43" customFormat="1" ht="12.75">
      <c r="A134" s="57">
        <v>129</v>
      </c>
      <c r="B134" s="6"/>
      <c r="C134" s="14">
        <v>75045</v>
      </c>
      <c r="D134" s="15" t="s">
        <v>181</v>
      </c>
      <c r="E134" s="12">
        <f aca="true" t="shared" si="36" ref="E134:K134">SUM(E135:E137)</f>
        <v>64500</v>
      </c>
      <c r="F134" s="12">
        <f t="shared" si="36"/>
        <v>64500</v>
      </c>
      <c r="G134" s="12">
        <f t="shared" si="36"/>
        <v>64500</v>
      </c>
      <c r="H134" s="12">
        <f t="shared" si="36"/>
        <v>30528</v>
      </c>
      <c r="I134" s="22">
        <f t="shared" si="36"/>
        <v>56054.39</v>
      </c>
      <c r="J134" s="22">
        <f t="shared" si="36"/>
        <v>56054.39</v>
      </c>
      <c r="K134" s="22">
        <f t="shared" si="36"/>
        <v>29706.34</v>
      </c>
      <c r="L134" s="61">
        <f t="shared" si="20"/>
        <v>0.8690603100775194</v>
      </c>
      <c r="M134" s="61">
        <f t="shared" si="21"/>
        <v>9.593216831884605E-05</v>
      </c>
      <c r="N134" s="42"/>
    </row>
    <row r="135" spans="1:14" s="43" customFormat="1" ht="12.75">
      <c r="A135" s="58">
        <v>130</v>
      </c>
      <c r="B135" s="6"/>
      <c r="C135" s="6"/>
      <c r="D135" s="28" t="s">
        <v>526</v>
      </c>
      <c r="E135" s="2">
        <v>29000</v>
      </c>
      <c r="F135" s="2">
        <v>29000</v>
      </c>
      <c r="G135" s="2">
        <v>29000</v>
      </c>
      <c r="H135" s="2"/>
      <c r="I135" s="23">
        <v>22621.44</v>
      </c>
      <c r="J135" s="23">
        <v>22621.44</v>
      </c>
      <c r="K135" s="23"/>
      <c r="L135" s="61">
        <f aca="true" t="shared" si="37" ref="L135:L198">I135/F135</f>
        <v>0.7800496551724138</v>
      </c>
      <c r="M135" s="61">
        <f aca="true" t="shared" si="38" ref="M135:M198">I135/$I$693</f>
        <v>3.871460896630356E-05</v>
      </c>
      <c r="N135" s="42"/>
    </row>
    <row r="136" spans="1:14" s="43" customFormat="1" ht="38.25">
      <c r="A136" s="57">
        <v>131</v>
      </c>
      <c r="B136" s="6"/>
      <c r="C136" s="6"/>
      <c r="D136" s="16" t="s">
        <v>160</v>
      </c>
      <c r="E136" s="2">
        <v>16500</v>
      </c>
      <c r="F136" s="2">
        <v>16500</v>
      </c>
      <c r="G136" s="2">
        <v>16500</v>
      </c>
      <c r="H136" s="2">
        <v>13718</v>
      </c>
      <c r="I136" s="23">
        <v>16485.95</v>
      </c>
      <c r="J136" s="23">
        <v>16485.95</v>
      </c>
      <c r="K136" s="23">
        <v>13716.34</v>
      </c>
      <c r="L136" s="61">
        <f t="shared" si="37"/>
        <v>0.9991484848484848</v>
      </c>
      <c r="M136" s="61">
        <f t="shared" si="38"/>
        <v>2.8214256373070513E-05</v>
      </c>
      <c r="N136" s="42"/>
    </row>
    <row r="137" spans="1:14" s="43" customFormat="1" ht="38.25">
      <c r="A137" s="58">
        <v>132</v>
      </c>
      <c r="B137" s="6"/>
      <c r="C137" s="6"/>
      <c r="D137" s="16" t="s">
        <v>182</v>
      </c>
      <c r="E137" s="2">
        <v>19000</v>
      </c>
      <c r="F137" s="2">
        <v>19000</v>
      </c>
      <c r="G137" s="2">
        <v>19000</v>
      </c>
      <c r="H137" s="2">
        <v>16810</v>
      </c>
      <c r="I137" s="23">
        <v>16947</v>
      </c>
      <c r="J137" s="23">
        <v>16947</v>
      </c>
      <c r="K137" s="23">
        <v>15990</v>
      </c>
      <c r="L137" s="61">
        <f t="shared" si="37"/>
        <v>0.8919473684210526</v>
      </c>
      <c r="M137" s="61">
        <f t="shared" si="38"/>
        <v>2.9003302979471972E-05</v>
      </c>
      <c r="N137" s="42"/>
    </row>
    <row r="138" spans="1:14" s="43" customFormat="1" ht="25.5">
      <c r="A138" s="57">
        <v>133</v>
      </c>
      <c r="B138" s="14"/>
      <c r="C138" s="14">
        <v>75075</v>
      </c>
      <c r="D138" s="15" t="s">
        <v>618</v>
      </c>
      <c r="E138" s="12">
        <f aca="true" t="shared" si="39" ref="E138:K138">E139</f>
        <v>1014000</v>
      </c>
      <c r="F138" s="12">
        <f t="shared" si="39"/>
        <v>1581200</v>
      </c>
      <c r="G138" s="12">
        <f t="shared" si="39"/>
        <v>1581200</v>
      </c>
      <c r="H138" s="12">
        <f t="shared" si="39"/>
        <v>12300</v>
      </c>
      <c r="I138" s="22">
        <f t="shared" si="39"/>
        <v>1473521.51</v>
      </c>
      <c r="J138" s="22">
        <f t="shared" si="39"/>
        <v>1473521.51</v>
      </c>
      <c r="K138" s="22">
        <f t="shared" si="39"/>
        <v>9800</v>
      </c>
      <c r="L138" s="61">
        <f t="shared" si="37"/>
        <v>0.93190077789021</v>
      </c>
      <c r="M138" s="61">
        <f t="shared" si="38"/>
        <v>0.0025218027262228736</v>
      </c>
      <c r="N138" s="42"/>
    </row>
    <row r="139" spans="1:14" s="43" customFormat="1" ht="12.75">
      <c r="A139" s="58">
        <v>134</v>
      </c>
      <c r="B139" s="6"/>
      <c r="C139" s="6"/>
      <c r="D139" s="16" t="s">
        <v>526</v>
      </c>
      <c r="E139" s="2">
        <v>1014000</v>
      </c>
      <c r="F139" s="2">
        <v>1581200</v>
      </c>
      <c r="G139" s="2">
        <v>1581200</v>
      </c>
      <c r="H139" s="2">
        <v>12300</v>
      </c>
      <c r="I139" s="23">
        <v>1473521.51</v>
      </c>
      <c r="J139" s="23">
        <v>1473521.51</v>
      </c>
      <c r="K139" s="23">
        <v>9800</v>
      </c>
      <c r="L139" s="61">
        <f t="shared" si="37"/>
        <v>0.93190077789021</v>
      </c>
      <c r="M139" s="61">
        <f t="shared" si="38"/>
        <v>0.0025218027262228736</v>
      </c>
      <c r="N139" s="42"/>
    </row>
    <row r="140" spans="1:14" s="43" customFormat="1" ht="12.75">
      <c r="A140" s="57">
        <v>135</v>
      </c>
      <c r="B140" s="14"/>
      <c r="C140" s="14">
        <v>75095</v>
      </c>
      <c r="D140" s="15" t="s">
        <v>528</v>
      </c>
      <c r="E140" s="12">
        <f aca="true" t="shared" si="40" ref="E140:K140">SUM(E141:E144)</f>
        <v>2962200</v>
      </c>
      <c r="F140" s="12">
        <f t="shared" si="40"/>
        <v>2359000</v>
      </c>
      <c r="G140" s="12">
        <f t="shared" si="40"/>
        <v>2359000</v>
      </c>
      <c r="H140" s="12">
        <f t="shared" si="40"/>
        <v>1266000</v>
      </c>
      <c r="I140" s="22">
        <f t="shared" si="40"/>
        <v>1711124.4500000002</v>
      </c>
      <c r="J140" s="22">
        <f t="shared" si="40"/>
        <v>1711124.4500000002</v>
      </c>
      <c r="K140" s="22">
        <f t="shared" si="40"/>
        <v>950257.11</v>
      </c>
      <c r="L140" s="61">
        <f t="shared" si="37"/>
        <v>0.7253600890207716</v>
      </c>
      <c r="M140" s="61">
        <f t="shared" si="38"/>
        <v>0.002928439302468422</v>
      </c>
      <c r="N140" s="42"/>
    </row>
    <row r="141" spans="1:14" s="43" customFormat="1" ht="12.75">
      <c r="A141" s="58">
        <v>136</v>
      </c>
      <c r="B141" s="6"/>
      <c r="C141" s="6"/>
      <c r="D141" s="16" t="s">
        <v>526</v>
      </c>
      <c r="E141" s="2">
        <v>1342000</v>
      </c>
      <c r="F141" s="2">
        <v>1052000</v>
      </c>
      <c r="G141" s="2">
        <v>1052000</v>
      </c>
      <c r="H141" s="2">
        <v>162000</v>
      </c>
      <c r="I141" s="23">
        <v>719506.7</v>
      </c>
      <c r="J141" s="23">
        <v>719506.7</v>
      </c>
      <c r="K141" s="23">
        <v>138610.23</v>
      </c>
      <c r="L141" s="61">
        <f t="shared" si="37"/>
        <v>0.6839417300380227</v>
      </c>
      <c r="M141" s="61">
        <f t="shared" si="38"/>
        <v>0.0012313725624511739</v>
      </c>
      <c r="N141" s="42"/>
    </row>
    <row r="142" spans="1:14" s="43" customFormat="1" ht="12.75">
      <c r="A142" s="57">
        <v>137</v>
      </c>
      <c r="B142" s="6"/>
      <c r="C142" s="6"/>
      <c r="D142" s="16" t="s">
        <v>183</v>
      </c>
      <c r="E142" s="2">
        <v>1409000</v>
      </c>
      <c r="F142" s="2">
        <v>1127000</v>
      </c>
      <c r="G142" s="2">
        <v>1127000</v>
      </c>
      <c r="H142" s="2">
        <v>1104000</v>
      </c>
      <c r="I142" s="23">
        <v>834646.88</v>
      </c>
      <c r="J142" s="23">
        <v>834646.88</v>
      </c>
      <c r="K142" s="23">
        <v>811646.88</v>
      </c>
      <c r="L142" s="61">
        <f t="shared" si="37"/>
        <v>0.7405917302573203</v>
      </c>
      <c r="M142" s="61">
        <f t="shared" si="38"/>
        <v>0.00142842487410816</v>
      </c>
      <c r="N142" s="42"/>
    </row>
    <row r="143" spans="1:14" s="43" customFormat="1" ht="25.5">
      <c r="A143" s="58">
        <v>138</v>
      </c>
      <c r="B143" s="6"/>
      <c r="C143" s="6"/>
      <c r="D143" s="16" t="s">
        <v>184</v>
      </c>
      <c r="E143" s="2">
        <v>180000</v>
      </c>
      <c r="F143" s="2">
        <v>180000</v>
      </c>
      <c r="G143" s="2">
        <v>180000</v>
      </c>
      <c r="H143" s="2"/>
      <c r="I143" s="23">
        <v>156970.87</v>
      </c>
      <c r="J143" s="23">
        <v>156970.87</v>
      </c>
      <c r="K143" s="23"/>
      <c r="L143" s="61">
        <f t="shared" si="37"/>
        <v>0.8720603888888888</v>
      </c>
      <c r="M143" s="61">
        <f t="shared" si="38"/>
        <v>0.0002686418659090876</v>
      </c>
      <c r="N143" s="42"/>
    </row>
    <row r="144" spans="1:14" s="43" customFormat="1" ht="25.5">
      <c r="A144" s="57">
        <v>139</v>
      </c>
      <c r="B144" s="6"/>
      <c r="C144" s="6"/>
      <c r="D144" s="16" t="s">
        <v>0</v>
      </c>
      <c r="E144" s="2">
        <v>31200</v>
      </c>
      <c r="F144" s="2">
        <v>0</v>
      </c>
      <c r="G144" s="2">
        <v>0</v>
      </c>
      <c r="H144" s="2"/>
      <c r="I144" s="23"/>
      <c r="J144" s="23"/>
      <c r="K144" s="23"/>
      <c r="L144" s="61"/>
      <c r="M144" s="61">
        <f t="shared" si="38"/>
        <v>0</v>
      </c>
      <c r="N144" s="42"/>
    </row>
    <row r="145" spans="1:14" s="43" customFormat="1" ht="38.25">
      <c r="A145" s="60">
        <v>140</v>
      </c>
      <c r="B145" s="13">
        <v>751</v>
      </c>
      <c r="C145" s="13"/>
      <c r="D145" s="5" t="s">
        <v>185</v>
      </c>
      <c r="E145" s="5">
        <f aca="true" t="shared" si="41" ref="E145:K145">E146+E148</f>
        <v>20068</v>
      </c>
      <c r="F145" s="5">
        <f t="shared" si="41"/>
        <v>183521</v>
      </c>
      <c r="G145" s="5">
        <f t="shared" si="41"/>
        <v>183521</v>
      </c>
      <c r="H145" s="5">
        <f t="shared" si="41"/>
        <v>64205</v>
      </c>
      <c r="I145" s="21">
        <f t="shared" si="41"/>
        <v>181242.7</v>
      </c>
      <c r="J145" s="21">
        <f t="shared" si="41"/>
        <v>181242.7</v>
      </c>
      <c r="K145" s="21">
        <f t="shared" si="41"/>
        <v>64135.06</v>
      </c>
      <c r="L145" s="64">
        <f t="shared" si="37"/>
        <v>0.9875856169048775</v>
      </c>
      <c r="M145" s="64">
        <f t="shared" si="38"/>
        <v>0.0003101809724976424</v>
      </c>
      <c r="N145" s="42"/>
    </row>
    <row r="146" spans="1:14" s="43" customFormat="1" ht="25.5">
      <c r="A146" s="57">
        <v>141</v>
      </c>
      <c r="B146" s="14"/>
      <c r="C146" s="31">
        <v>75101</v>
      </c>
      <c r="D146" s="32" t="s">
        <v>186</v>
      </c>
      <c r="E146" s="12">
        <f aca="true" t="shared" si="42" ref="E146:K146">E147</f>
        <v>20068</v>
      </c>
      <c r="F146" s="12">
        <f t="shared" si="42"/>
        <v>20068</v>
      </c>
      <c r="G146" s="12">
        <f t="shared" si="42"/>
        <v>20068</v>
      </c>
      <c r="H146" s="12">
        <f t="shared" si="42"/>
        <v>18837</v>
      </c>
      <c r="I146" s="22">
        <f t="shared" si="42"/>
        <v>20068</v>
      </c>
      <c r="J146" s="22">
        <f t="shared" si="42"/>
        <v>20068</v>
      </c>
      <c r="K146" s="22">
        <f t="shared" si="42"/>
        <v>18837</v>
      </c>
      <c r="L146" s="61">
        <f t="shared" si="37"/>
        <v>1</v>
      </c>
      <c r="M146" s="61">
        <f t="shared" si="38"/>
        <v>3.4344620534138405E-05</v>
      </c>
      <c r="N146" s="42"/>
    </row>
    <row r="147" spans="1:14" s="44" customFormat="1" ht="51">
      <c r="A147" s="58">
        <v>142</v>
      </c>
      <c r="B147" s="14"/>
      <c r="C147" s="14"/>
      <c r="D147" s="16" t="s">
        <v>538</v>
      </c>
      <c r="E147" s="2">
        <v>20068</v>
      </c>
      <c r="F147" s="2">
        <v>20068</v>
      </c>
      <c r="G147" s="2">
        <v>20068</v>
      </c>
      <c r="H147" s="2">
        <v>18837</v>
      </c>
      <c r="I147" s="23">
        <v>20068</v>
      </c>
      <c r="J147" s="23">
        <v>20068</v>
      </c>
      <c r="K147" s="23">
        <v>18837</v>
      </c>
      <c r="L147" s="61">
        <f t="shared" si="37"/>
        <v>1</v>
      </c>
      <c r="M147" s="61">
        <f t="shared" si="38"/>
        <v>3.4344620534138405E-05</v>
      </c>
      <c r="N147" s="42"/>
    </row>
    <row r="148" spans="1:14" s="44" customFormat="1" ht="12.75">
      <c r="A148" s="57">
        <v>143</v>
      </c>
      <c r="B148" s="14"/>
      <c r="C148" s="31">
        <v>75108</v>
      </c>
      <c r="D148" s="32" t="s">
        <v>1</v>
      </c>
      <c r="E148" s="12">
        <f aca="true" t="shared" si="43" ref="E148:K148">E149</f>
        <v>0</v>
      </c>
      <c r="F148" s="12">
        <f t="shared" si="43"/>
        <v>163453</v>
      </c>
      <c r="G148" s="12">
        <f t="shared" si="43"/>
        <v>163453</v>
      </c>
      <c r="H148" s="12">
        <f t="shared" si="43"/>
        <v>45368</v>
      </c>
      <c r="I148" s="22">
        <f t="shared" si="43"/>
        <v>161174.7</v>
      </c>
      <c r="J148" s="22">
        <f t="shared" si="43"/>
        <v>161174.7</v>
      </c>
      <c r="K148" s="22">
        <f t="shared" si="43"/>
        <v>45298.06</v>
      </c>
      <c r="L148" s="61">
        <f t="shared" si="37"/>
        <v>0.9860614366209247</v>
      </c>
      <c r="M148" s="61">
        <f t="shared" si="38"/>
        <v>0.000275836351963504</v>
      </c>
      <c r="N148" s="42"/>
    </row>
    <row r="149" spans="1:14" s="44" customFormat="1" ht="51">
      <c r="A149" s="58">
        <v>144</v>
      </c>
      <c r="B149" s="14"/>
      <c r="C149" s="14"/>
      <c r="D149" s="16" t="s">
        <v>538</v>
      </c>
      <c r="E149" s="2"/>
      <c r="F149" s="2">
        <v>163453</v>
      </c>
      <c r="G149" s="2">
        <v>163453</v>
      </c>
      <c r="H149" s="2">
        <v>45368</v>
      </c>
      <c r="I149" s="23">
        <v>161174.7</v>
      </c>
      <c r="J149" s="23">
        <v>161174.7</v>
      </c>
      <c r="K149" s="23">
        <v>45298.06</v>
      </c>
      <c r="L149" s="61">
        <f t="shared" si="37"/>
        <v>0.9860614366209247</v>
      </c>
      <c r="M149" s="61">
        <f t="shared" si="38"/>
        <v>0.000275836351963504</v>
      </c>
      <c r="N149" s="42"/>
    </row>
    <row r="150" spans="1:14" s="43" customFormat="1" ht="25.5">
      <c r="A150" s="59">
        <v>145</v>
      </c>
      <c r="B150" s="13">
        <v>754</v>
      </c>
      <c r="C150" s="13"/>
      <c r="D150" s="5" t="s">
        <v>187</v>
      </c>
      <c r="E150" s="5">
        <f aca="true" t="shared" si="44" ref="E150:K150">E151+E155+E161+E164+E167+E169+E173</f>
        <v>12442300</v>
      </c>
      <c r="F150" s="5">
        <f t="shared" si="44"/>
        <v>14804456</v>
      </c>
      <c r="G150" s="5">
        <f t="shared" si="44"/>
        <v>13156456</v>
      </c>
      <c r="H150" s="5">
        <f t="shared" si="44"/>
        <v>9790296</v>
      </c>
      <c r="I150" s="21">
        <f t="shared" si="44"/>
        <v>14176864.94</v>
      </c>
      <c r="J150" s="21">
        <f t="shared" si="44"/>
        <v>13066796.54</v>
      </c>
      <c r="K150" s="21">
        <f t="shared" si="44"/>
        <v>9780823.12</v>
      </c>
      <c r="L150" s="64">
        <f t="shared" si="37"/>
        <v>0.957607962089252</v>
      </c>
      <c r="M150" s="64">
        <f t="shared" si="38"/>
        <v>0.024262459972495057</v>
      </c>
      <c r="N150" s="42"/>
    </row>
    <row r="151" spans="1:14" s="44" customFormat="1" ht="12.75">
      <c r="A151" s="58">
        <v>146</v>
      </c>
      <c r="B151" s="14"/>
      <c r="C151" s="14">
        <v>75404</v>
      </c>
      <c r="D151" s="15" t="s">
        <v>188</v>
      </c>
      <c r="E151" s="12">
        <f aca="true" t="shared" si="45" ref="E151:K151">SUM(E152:E154)</f>
        <v>213000</v>
      </c>
      <c r="F151" s="12">
        <f t="shared" si="45"/>
        <v>213000</v>
      </c>
      <c r="G151" s="12">
        <f t="shared" si="45"/>
        <v>213000</v>
      </c>
      <c r="H151" s="12">
        <f t="shared" si="45"/>
        <v>0</v>
      </c>
      <c r="I151" s="22">
        <f t="shared" si="45"/>
        <v>212985</v>
      </c>
      <c r="J151" s="22">
        <f t="shared" si="45"/>
        <v>212985</v>
      </c>
      <c r="K151" s="22">
        <f t="shared" si="45"/>
        <v>0</v>
      </c>
      <c r="L151" s="61">
        <f t="shared" si="37"/>
        <v>0.9999295774647887</v>
      </c>
      <c r="M151" s="61">
        <f t="shared" si="38"/>
        <v>0.0003645051327717494</v>
      </c>
      <c r="N151" s="42"/>
    </row>
    <row r="152" spans="1:14" s="43" customFormat="1" ht="25.5">
      <c r="A152" s="57">
        <v>147</v>
      </c>
      <c r="B152" s="14"/>
      <c r="C152" s="14"/>
      <c r="D152" s="28" t="s">
        <v>480</v>
      </c>
      <c r="E152" s="2">
        <v>100000</v>
      </c>
      <c r="F152" s="2"/>
      <c r="G152" s="2"/>
      <c r="H152" s="2"/>
      <c r="I152" s="23"/>
      <c r="J152" s="23"/>
      <c r="K152" s="23"/>
      <c r="L152" s="61"/>
      <c r="M152" s="61">
        <f t="shared" si="38"/>
        <v>0</v>
      </c>
      <c r="N152" s="42"/>
    </row>
    <row r="153" spans="1:14" s="43" customFormat="1" ht="25.5">
      <c r="A153" s="58">
        <v>148</v>
      </c>
      <c r="B153" s="14"/>
      <c r="C153" s="14"/>
      <c r="D153" s="28" t="s">
        <v>481</v>
      </c>
      <c r="E153" s="2">
        <v>113000</v>
      </c>
      <c r="F153" s="2"/>
      <c r="G153" s="2"/>
      <c r="H153" s="2"/>
      <c r="I153" s="23"/>
      <c r="J153" s="23"/>
      <c r="K153" s="23"/>
      <c r="L153" s="61"/>
      <c r="M153" s="61">
        <f t="shared" si="38"/>
        <v>0</v>
      </c>
      <c r="N153" s="42"/>
    </row>
    <row r="154" spans="1:14" s="43" customFormat="1" ht="25.5">
      <c r="A154" s="57">
        <v>149</v>
      </c>
      <c r="B154" s="14"/>
      <c r="C154" s="14"/>
      <c r="D154" s="28" t="s">
        <v>2</v>
      </c>
      <c r="E154" s="2"/>
      <c r="F154" s="2">
        <v>213000</v>
      </c>
      <c r="G154" s="2">
        <v>213000</v>
      </c>
      <c r="H154" s="2"/>
      <c r="I154" s="23">
        <v>212985</v>
      </c>
      <c r="J154" s="23">
        <v>212985</v>
      </c>
      <c r="K154" s="23"/>
      <c r="L154" s="61">
        <f t="shared" si="37"/>
        <v>0.9999295774647887</v>
      </c>
      <c r="M154" s="61">
        <f t="shared" si="38"/>
        <v>0.0003645051327717494</v>
      </c>
      <c r="N154" s="42"/>
    </row>
    <row r="155" spans="1:14" s="44" customFormat="1" ht="25.5">
      <c r="A155" s="58">
        <v>150</v>
      </c>
      <c r="B155" s="14"/>
      <c r="C155" s="14">
        <v>75411</v>
      </c>
      <c r="D155" s="15" t="s">
        <v>189</v>
      </c>
      <c r="E155" s="12">
        <f aca="true" t="shared" si="46" ref="E155:K155">SUM(E156:E160)</f>
        <v>8523000</v>
      </c>
      <c r="F155" s="12">
        <f t="shared" si="46"/>
        <v>9750656</v>
      </c>
      <c r="G155" s="12">
        <f t="shared" si="46"/>
        <v>9166656</v>
      </c>
      <c r="H155" s="12">
        <f t="shared" si="46"/>
        <v>7029296</v>
      </c>
      <c r="I155" s="22">
        <f t="shared" si="46"/>
        <v>9745094.8</v>
      </c>
      <c r="J155" s="22">
        <f t="shared" si="46"/>
        <v>9161136.8</v>
      </c>
      <c r="K155" s="22">
        <f t="shared" si="46"/>
        <v>7024741</v>
      </c>
      <c r="L155" s="61">
        <f t="shared" si="37"/>
        <v>0.9994296588865407</v>
      </c>
      <c r="M155" s="61">
        <f t="shared" si="38"/>
        <v>0.016677874375882272</v>
      </c>
      <c r="N155" s="42"/>
    </row>
    <row r="156" spans="1:14" s="43" customFormat="1" ht="38.25">
      <c r="A156" s="57">
        <v>151</v>
      </c>
      <c r="B156" s="14"/>
      <c r="C156" s="14"/>
      <c r="D156" s="16" t="s">
        <v>160</v>
      </c>
      <c r="E156" s="2">
        <v>8489000</v>
      </c>
      <c r="F156" s="2">
        <v>9166656</v>
      </c>
      <c r="G156" s="2">
        <v>9166656</v>
      </c>
      <c r="H156" s="2">
        <v>7029296</v>
      </c>
      <c r="I156" s="23">
        <v>9161136.8</v>
      </c>
      <c r="J156" s="23">
        <v>9161136.8</v>
      </c>
      <c r="K156" s="23">
        <v>7024741</v>
      </c>
      <c r="L156" s="61">
        <f t="shared" si="37"/>
        <v>0.9993979047539256</v>
      </c>
      <c r="M156" s="61">
        <f t="shared" si="38"/>
        <v>0.015678481515713126</v>
      </c>
      <c r="N156" s="42"/>
    </row>
    <row r="157" spans="1:14" s="44" customFormat="1" ht="63.75">
      <c r="A157" s="58">
        <v>152</v>
      </c>
      <c r="B157" s="14"/>
      <c r="C157" s="14"/>
      <c r="D157" s="16" t="s">
        <v>3</v>
      </c>
      <c r="E157" s="2">
        <v>34000</v>
      </c>
      <c r="F157" s="2">
        <v>0</v>
      </c>
      <c r="G157" s="2">
        <v>0</v>
      </c>
      <c r="H157" s="2"/>
      <c r="I157" s="23"/>
      <c r="J157" s="23"/>
      <c r="K157" s="23"/>
      <c r="L157" s="61"/>
      <c r="M157" s="61">
        <f t="shared" si="38"/>
        <v>0</v>
      </c>
      <c r="N157" s="42"/>
    </row>
    <row r="158" spans="1:14" s="43" customFormat="1" ht="63.75">
      <c r="A158" s="57">
        <v>153</v>
      </c>
      <c r="B158" s="14"/>
      <c r="C158" s="14"/>
      <c r="D158" s="16" t="s">
        <v>4</v>
      </c>
      <c r="E158" s="2"/>
      <c r="F158" s="2">
        <v>34000</v>
      </c>
      <c r="G158" s="2"/>
      <c r="H158" s="2"/>
      <c r="I158" s="23">
        <v>34000</v>
      </c>
      <c r="J158" s="23"/>
      <c r="K158" s="23"/>
      <c r="L158" s="61">
        <f t="shared" si="37"/>
        <v>1</v>
      </c>
      <c r="M158" s="61">
        <f t="shared" si="38"/>
        <v>5.818801565480894E-05</v>
      </c>
      <c r="N158" s="42"/>
    </row>
    <row r="159" spans="1:14" s="43" customFormat="1" ht="25.5">
      <c r="A159" s="58">
        <v>154</v>
      </c>
      <c r="B159" s="14"/>
      <c r="C159" s="14"/>
      <c r="D159" s="16" t="s">
        <v>5</v>
      </c>
      <c r="E159" s="2"/>
      <c r="F159" s="2">
        <v>350000</v>
      </c>
      <c r="G159" s="2"/>
      <c r="H159" s="2"/>
      <c r="I159" s="23">
        <v>350000</v>
      </c>
      <c r="J159" s="23"/>
      <c r="K159" s="23"/>
      <c r="L159" s="61">
        <f t="shared" si="37"/>
        <v>1</v>
      </c>
      <c r="M159" s="61">
        <f t="shared" si="38"/>
        <v>0.0005989942787995037</v>
      </c>
      <c r="N159" s="42"/>
    </row>
    <row r="160" spans="1:14" s="43" customFormat="1" ht="76.5">
      <c r="A160" s="57">
        <v>155</v>
      </c>
      <c r="B160" s="14"/>
      <c r="C160" s="14"/>
      <c r="D160" s="16" t="s">
        <v>6</v>
      </c>
      <c r="E160" s="2"/>
      <c r="F160" s="2">
        <v>200000</v>
      </c>
      <c r="G160" s="2"/>
      <c r="H160" s="2"/>
      <c r="I160" s="23">
        <v>199958</v>
      </c>
      <c r="J160" s="23"/>
      <c r="K160" s="23"/>
      <c r="L160" s="61">
        <f t="shared" si="37"/>
        <v>0.99979</v>
      </c>
      <c r="M160" s="61">
        <f t="shared" si="38"/>
        <v>0.00034221056571483193</v>
      </c>
      <c r="N160" s="42"/>
    </row>
    <row r="161" spans="1:14" s="44" customFormat="1" ht="12.75">
      <c r="A161" s="58">
        <v>156</v>
      </c>
      <c r="B161" s="14"/>
      <c r="C161" s="14">
        <v>75412</v>
      </c>
      <c r="D161" s="15" t="s">
        <v>190</v>
      </c>
      <c r="E161" s="12">
        <f aca="true" t="shared" si="47" ref="E161:K161">SUM(E162:E163)</f>
        <v>316000</v>
      </c>
      <c r="F161" s="12">
        <f t="shared" si="47"/>
        <v>766000</v>
      </c>
      <c r="G161" s="12">
        <f t="shared" si="47"/>
        <v>316000</v>
      </c>
      <c r="H161" s="12">
        <f t="shared" si="47"/>
        <v>62100</v>
      </c>
      <c r="I161" s="22">
        <f t="shared" si="47"/>
        <v>748728.65</v>
      </c>
      <c r="J161" s="22">
        <f t="shared" si="47"/>
        <v>298728.65</v>
      </c>
      <c r="K161" s="22">
        <f t="shared" si="47"/>
        <v>61978.14</v>
      </c>
      <c r="L161" s="61">
        <f t="shared" si="37"/>
        <v>0.977452545691906</v>
      </c>
      <c r="M161" s="61">
        <f t="shared" si="38"/>
        <v>0.0012813833649236459</v>
      </c>
      <c r="N161" s="42"/>
    </row>
    <row r="162" spans="1:14" s="43" customFormat="1" ht="12.75">
      <c r="A162" s="57">
        <v>157</v>
      </c>
      <c r="B162" s="6"/>
      <c r="C162" s="6"/>
      <c r="D162" s="16" t="s">
        <v>526</v>
      </c>
      <c r="E162" s="2">
        <v>316000</v>
      </c>
      <c r="F162" s="2">
        <v>316000</v>
      </c>
      <c r="G162" s="2">
        <v>316000</v>
      </c>
      <c r="H162" s="2">
        <v>62100</v>
      </c>
      <c r="I162" s="23">
        <v>298728.65</v>
      </c>
      <c r="J162" s="23">
        <v>298728.65</v>
      </c>
      <c r="K162" s="23">
        <v>61978.14</v>
      </c>
      <c r="L162" s="61">
        <f t="shared" si="37"/>
        <v>0.9453438291139241</v>
      </c>
      <c r="M162" s="61">
        <f t="shared" si="38"/>
        <v>0.0005112478636099982</v>
      </c>
      <c r="N162" s="42"/>
    </row>
    <row r="163" spans="1:14" s="43" customFormat="1" ht="25.5">
      <c r="A163" s="58">
        <v>158</v>
      </c>
      <c r="B163" s="6"/>
      <c r="C163" s="6"/>
      <c r="D163" s="16" t="s">
        <v>7</v>
      </c>
      <c r="E163" s="2"/>
      <c r="F163" s="2">
        <v>450000</v>
      </c>
      <c r="G163" s="2"/>
      <c r="H163" s="2"/>
      <c r="I163" s="23">
        <v>450000</v>
      </c>
      <c r="J163" s="23"/>
      <c r="K163" s="23"/>
      <c r="L163" s="61">
        <f t="shared" si="37"/>
        <v>1</v>
      </c>
      <c r="M163" s="61">
        <f t="shared" si="38"/>
        <v>0.0007701355013136477</v>
      </c>
      <c r="N163" s="42"/>
    </row>
    <row r="164" spans="1:14" s="43" customFormat="1" ht="12.75">
      <c r="A164" s="57">
        <v>159</v>
      </c>
      <c r="B164" s="14"/>
      <c r="C164" s="14">
        <v>75414</v>
      </c>
      <c r="D164" s="15" t="s">
        <v>191</v>
      </c>
      <c r="E164" s="12">
        <f aca="true" t="shared" si="48" ref="E164:K164">SUM(E165:E166)</f>
        <v>10800</v>
      </c>
      <c r="F164" s="12">
        <f t="shared" si="48"/>
        <v>30800</v>
      </c>
      <c r="G164" s="12">
        <f t="shared" si="48"/>
        <v>30800</v>
      </c>
      <c r="H164" s="12">
        <f t="shared" si="48"/>
        <v>0</v>
      </c>
      <c r="I164" s="22">
        <f t="shared" si="48"/>
        <v>30545.589999999997</v>
      </c>
      <c r="J164" s="22">
        <f t="shared" si="48"/>
        <v>30545.589999999997</v>
      </c>
      <c r="K164" s="22">
        <f t="shared" si="48"/>
        <v>0</v>
      </c>
      <c r="L164" s="61">
        <f t="shared" si="37"/>
        <v>0.991739935064935</v>
      </c>
      <c r="M164" s="61">
        <f t="shared" si="38"/>
        <v>5.227609615015809E-05</v>
      </c>
      <c r="N164" s="42"/>
    </row>
    <row r="165" spans="1:14" s="43" customFormat="1" ht="12.75">
      <c r="A165" s="58">
        <v>160</v>
      </c>
      <c r="B165" s="14"/>
      <c r="C165" s="14"/>
      <c r="D165" s="16" t="s">
        <v>526</v>
      </c>
      <c r="E165" s="2">
        <v>3800</v>
      </c>
      <c r="F165" s="2">
        <v>23800</v>
      </c>
      <c r="G165" s="2">
        <v>23800</v>
      </c>
      <c r="H165" s="2"/>
      <c r="I165" s="23">
        <v>23545.6</v>
      </c>
      <c r="J165" s="23">
        <v>23545.6</v>
      </c>
      <c r="K165" s="23"/>
      <c r="L165" s="61">
        <f t="shared" si="37"/>
        <v>0.9893109243697479</v>
      </c>
      <c r="M165" s="61">
        <f t="shared" si="38"/>
        <v>4.029622768829027E-05</v>
      </c>
      <c r="N165" s="42"/>
    </row>
    <row r="166" spans="1:14" s="43" customFormat="1" ht="51">
      <c r="A166" s="57">
        <v>161</v>
      </c>
      <c r="B166" s="6"/>
      <c r="C166" s="6"/>
      <c r="D166" s="16" t="s">
        <v>538</v>
      </c>
      <c r="E166" s="2">
        <v>7000</v>
      </c>
      <c r="F166" s="2">
        <v>7000</v>
      </c>
      <c r="G166" s="2">
        <v>7000</v>
      </c>
      <c r="H166" s="2"/>
      <c r="I166" s="23">
        <v>6999.99</v>
      </c>
      <c r="J166" s="23">
        <v>6999.99</v>
      </c>
      <c r="K166" s="23"/>
      <c r="L166" s="61">
        <f t="shared" si="37"/>
        <v>0.9999985714285714</v>
      </c>
      <c r="M166" s="61">
        <f t="shared" si="38"/>
        <v>1.1979868461867823E-05</v>
      </c>
      <c r="N166" s="42"/>
    </row>
    <row r="167" spans="1:14" s="43" customFormat="1" ht="12.75">
      <c r="A167" s="58">
        <v>162</v>
      </c>
      <c r="B167" s="14"/>
      <c r="C167" s="14">
        <v>75415</v>
      </c>
      <c r="D167" s="15" t="s">
        <v>192</v>
      </c>
      <c r="E167" s="12">
        <f aca="true" t="shared" si="49" ref="E167:K167">E168</f>
        <v>116000</v>
      </c>
      <c r="F167" s="12">
        <f t="shared" si="49"/>
        <v>116000</v>
      </c>
      <c r="G167" s="12">
        <f t="shared" si="49"/>
        <v>116000</v>
      </c>
      <c r="H167" s="12">
        <f t="shared" si="49"/>
        <v>0</v>
      </c>
      <c r="I167" s="22">
        <f t="shared" si="49"/>
        <v>116000</v>
      </c>
      <c r="J167" s="22">
        <f t="shared" si="49"/>
        <v>116000</v>
      </c>
      <c r="K167" s="22">
        <f t="shared" si="49"/>
        <v>0</v>
      </c>
      <c r="L167" s="61">
        <f t="shared" si="37"/>
        <v>1</v>
      </c>
      <c r="M167" s="61">
        <f t="shared" si="38"/>
        <v>0.00019852381811640696</v>
      </c>
      <c r="N167" s="42"/>
    </row>
    <row r="168" spans="1:14" s="43" customFormat="1" ht="12.75">
      <c r="A168" s="57">
        <v>163</v>
      </c>
      <c r="B168" s="6"/>
      <c r="C168" s="6"/>
      <c r="D168" s="16" t="s">
        <v>193</v>
      </c>
      <c r="E168" s="2">
        <v>116000</v>
      </c>
      <c r="F168" s="2">
        <v>116000</v>
      </c>
      <c r="G168" s="2">
        <v>116000</v>
      </c>
      <c r="H168" s="2"/>
      <c r="I168" s="23">
        <v>116000</v>
      </c>
      <c r="J168" s="23">
        <v>116000</v>
      </c>
      <c r="K168" s="23"/>
      <c r="L168" s="61">
        <f t="shared" si="37"/>
        <v>1</v>
      </c>
      <c r="M168" s="61">
        <f t="shared" si="38"/>
        <v>0.00019852381811640696</v>
      </c>
      <c r="N168" s="42"/>
    </row>
    <row r="169" spans="1:14" s="43" customFormat="1" ht="12.75">
      <c r="A169" s="58">
        <v>164</v>
      </c>
      <c r="B169" s="14"/>
      <c r="C169" s="14">
        <v>75416</v>
      </c>
      <c r="D169" s="15" t="s">
        <v>194</v>
      </c>
      <c r="E169" s="12">
        <f aca="true" t="shared" si="50" ref="E169:K169">SUM(E170:E172)</f>
        <v>3240000</v>
      </c>
      <c r="F169" s="12">
        <f t="shared" si="50"/>
        <v>3904500</v>
      </c>
      <c r="G169" s="12">
        <f t="shared" si="50"/>
        <v>3290500</v>
      </c>
      <c r="H169" s="12">
        <f t="shared" si="50"/>
        <v>2697400</v>
      </c>
      <c r="I169" s="22">
        <f t="shared" si="50"/>
        <v>3300572.61</v>
      </c>
      <c r="J169" s="22">
        <f t="shared" si="50"/>
        <v>3224462.21</v>
      </c>
      <c r="K169" s="22">
        <f t="shared" si="50"/>
        <v>2692668.3</v>
      </c>
      <c r="L169" s="61">
        <f t="shared" si="37"/>
        <v>0.8453252938916634</v>
      </c>
      <c r="M169" s="61">
        <f t="shared" si="38"/>
        <v>0.005648640314720988</v>
      </c>
      <c r="N169" s="42"/>
    </row>
    <row r="170" spans="1:14" s="43" customFormat="1" ht="12.75">
      <c r="A170" s="57">
        <v>165</v>
      </c>
      <c r="B170" s="6"/>
      <c r="C170" s="6"/>
      <c r="D170" s="29" t="s">
        <v>336</v>
      </c>
      <c r="E170" s="2">
        <v>3240000</v>
      </c>
      <c r="F170" s="2">
        <v>3290500</v>
      </c>
      <c r="G170" s="2">
        <v>3290500</v>
      </c>
      <c r="H170" s="2">
        <v>2697400</v>
      </c>
      <c r="I170" s="23">
        <v>3224462.21</v>
      </c>
      <c r="J170" s="23">
        <v>3224462.21</v>
      </c>
      <c r="K170" s="23">
        <v>2692668.3</v>
      </c>
      <c r="L170" s="61">
        <f t="shared" si="37"/>
        <v>0.9799307734386871</v>
      </c>
      <c r="M170" s="61">
        <f t="shared" si="38"/>
        <v>0.0055183840457005825</v>
      </c>
      <c r="N170" s="42"/>
    </row>
    <row r="171" spans="1:14" s="43" customFormat="1" ht="12.75">
      <c r="A171" s="58">
        <v>166</v>
      </c>
      <c r="B171" s="6"/>
      <c r="C171" s="6"/>
      <c r="D171" s="29" t="s">
        <v>156</v>
      </c>
      <c r="E171" s="2"/>
      <c r="F171" s="2">
        <v>44000</v>
      </c>
      <c r="G171" s="2"/>
      <c r="H171" s="2"/>
      <c r="I171" s="23">
        <v>44000</v>
      </c>
      <c r="J171" s="23"/>
      <c r="K171" s="23"/>
      <c r="L171" s="61">
        <f t="shared" si="37"/>
        <v>1</v>
      </c>
      <c r="M171" s="61">
        <f t="shared" si="38"/>
        <v>7.530213790622332E-05</v>
      </c>
      <c r="N171" s="42"/>
    </row>
    <row r="172" spans="1:14" s="43" customFormat="1" ht="25.5">
      <c r="A172" s="57">
        <v>167</v>
      </c>
      <c r="B172" s="14"/>
      <c r="C172" s="14"/>
      <c r="D172" s="16" t="s">
        <v>8</v>
      </c>
      <c r="E172" s="2"/>
      <c r="F172" s="2">
        <v>570000</v>
      </c>
      <c r="G172" s="2"/>
      <c r="H172" s="2"/>
      <c r="I172" s="23">
        <v>32110.4</v>
      </c>
      <c r="J172" s="23"/>
      <c r="K172" s="23"/>
      <c r="L172" s="61">
        <f t="shared" si="37"/>
        <v>0.0563340350877193</v>
      </c>
      <c r="M172" s="61">
        <f t="shared" si="38"/>
        <v>5.4954131114181675E-05</v>
      </c>
      <c r="N172" s="42"/>
    </row>
    <row r="173" spans="1:14" s="43" customFormat="1" ht="12.75">
      <c r="A173" s="58">
        <v>168</v>
      </c>
      <c r="B173" s="14"/>
      <c r="C173" s="14">
        <v>75478</v>
      </c>
      <c r="D173" s="15" t="s">
        <v>196</v>
      </c>
      <c r="E173" s="12">
        <f aca="true" t="shared" si="51" ref="E173:K173">E174</f>
        <v>23500</v>
      </c>
      <c r="F173" s="12">
        <f t="shared" si="51"/>
        <v>23500</v>
      </c>
      <c r="G173" s="12">
        <f t="shared" si="51"/>
        <v>23500</v>
      </c>
      <c r="H173" s="12">
        <f t="shared" si="51"/>
        <v>1500</v>
      </c>
      <c r="I173" s="22">
        <f t="shared" si="51"/>
        <v>22938.29</v>
      </c>
      <c r="J173" s="22">
        <f t="shared" si="51"/>
        <v>22938.29</v>
      </c>
      <c r="K173" s="22">
        <f t="shared" si="51"/>
        <v>1435.68</v>
      </c>
      <c r="L173" s="61">
        <f t="shared" si="37"/>
        <v>0.9760974468085106</v>
      </c>
      <c r="M173" s="61">
        <f t="shared" si="38"/>
        <v>3.925686992983963E-05</v>
      </c>
      <c r="N173" s="42"/>
    </row>
    <row r="174" spans="1:14" s="43" customFormat="1" ht="12.75">
      <c r="A174" s="57">
        <v>169</v>
      </c>
      <c r="B174" s="6"/>
      <c r="C174" s="6"/>
      <c r="D174" s="16" t="s">
        <v>526</v>
      </c>
      <c r="E174" s="2">
        <v>23500</v>
      </c>
      <c r="F174" s="2">
        <v>23500</v>
      </c>
      <c r="G174" s="2">
        <v>23500</v>
      </c>
      <c r="H174" s="2">
        <v>1500</v>
      </c>
      <c r="I174" s="23">
        <v>22938.29</v>
      </c>
      <c r="J174" s="23">
        <v>22938.29</v>
      </c>
      <c r="K174" s="23">
        <v>1435.68</v>
      </c>
      <c r="L174" s="61">
        <f t="shared" si="37"/>
        <v>0.9760974468085106</v>
      </c>
      <c r="M174" s="61">
        <f t="shared" si="38"/>
        <v>3.925686992983963E-05</v>
      </c>
      <c r="N174" s="42"/>
    </row>
    <row r="175" spans="1:14" s="43" customFormat="1" ht="51">
      <c r="A175" s="60">
        <v>170</v>
      </c>
      <c r="B175" s="13">
        <v>756</v>
      </c>
      <c r="C175" s="13"/>
      <c r="D175" s="5" t="s">
        <v>197</v>
      </c>
      <c r="E175" s="5">
        <f aca="true" t="shared" si="52" ref="E175:K175">E176</f>
        <v>503000</v>
      </c>
      <c r="F175" s="5">
        <f t="shared" si="52"/>
        <v>939000</v>
      </c>
      <c r="G175" s="5">
        <f t="shared" si="52"/>
        <v>939000</v>
      </c>
      <c r="H175" s="5">
        <f t="shared" si="52"/>
        <v>87200</v>
      </c>
      <c r="I175" s="21">
        <f t="shared" si="52"/>
        <v>844671.76</v>
      </c>
      <c r="J175" s="21">
        <f t="shared" si="52"/>
        <v>844671.76</v>
      </c>
      <c r="K175" s="21">
        <f t="shared" si="52"/>
        <v>75436.38</v>
      </c>
      <c r="L175" s="64">
        <f t="shared" si="37"/>
        <v>0.8995439403620873</v>
      </c>
      <c r="M175" s="64">
        <f t="shared" si="38"/>
        <v>0.0014455815762957358</v>
      </c>
      <c r="N175" s="42"/>
    </row>
    <row r="176" spans="1:14" s="43" customFormat="1" ht="25.5">
      <c r="A176" s="57">
        <v>171</v>
      </c>
      <c r="B176" s="14"/>
      <c r="C176" s="14">
        <v>75647</v>
      </c>
      <c r="D176" s="15" t="s">
        <v>198</v>
      </c>
      <c r="E176" s="12">
        <f aca="true" t="shared" si="53" ref="E176:K176">SUM(E177:E178)</f>
        <v>503000</v>
      </c>
      <c r="F176" s="12">
        <f t="shared" si="53"/>
        <v>939000</v>
      </c>
      <c r="G176" s="12">
        <f t="shared" si="53"/>
        <v>939000</v>
      </c>
      <c r="H176" s="12">
        <f t="shared" si="53"/>
        <v>87200</v>
      </c>
      <c r="I176" s="22">
        <f t="shared" si="53"/>
        <v>844671.76</v>
      </c>
      <c r="J176" s="22">
        <f t="shared" si="53"/>
        <v>844671.76</v>
      </c>
      <c r="K176" s="22">
        <f t="shared" si="53"/>
        <v>75436.38</v>
      </c>
      <c r="L176" s="61">
        <f t="shared" si="37"/>
        <v>0.8995439403620873</v>
      </c>
      <c r="M176" s="61">
        <f t="shared" si="38"/>
        <v>0.0014455815762957358</v>
      </c>
      <c r="N176" s="42"/>
    </row>
    <row r="177" spans="1:14" s="43" customFormat="1" ht="12.75">
      <c r="A177" s="58">
        <v>172</v>
      </c>
      <c r="B177" s="14"/>
      <c r="C177" s="14"/>
      <c r="D177" s="16" t="s">
        <v>526</v>
      </c>
      <c r="E177" s="2">
        <v>353000</v>
      </c>
      <c r="F177" s="2">
        <v>789000</v>
      </c>
      <c r="G177" s="2">
        <v>789000</v>
      </c>
      <c r="H177" s="2">
        <v>87200</v>
      </c>
      <c r="I177" s="23">
        <v>749745.26</v>
      </c>
      <c r="J177" s="23">
        <v>749745.26</v>
      </c>
      <c r="K177" s="23">
        <v>75436.38</v>
      </c>
      <c r="L177" s="61">
        <f t="shared" si="37"/>
        <v>0.9502474778200254</v>
      </c>
      <c r="M177" s="61">
        <f t="shared" si="38"/>
        <v>0.001283123203705847</v>
      </c>
      <c r="N177" s="42"/>
    </row>
    <row r="178" spans="1:14" s="43" customFormat="1" ht="12.75">
      <c r="A178" s="57">
        <v>173</v>
      </c>
      <c r="B178" s="14"/>
      <c r="C178" s="14"/>
      <c r="D178" s="16" t="s">
        <v>199</v>
      </c>
      <c r="E178" s="2">
        <v>150000</v>
      </c>
      <c r="F178" s="2">
        <v>150000</v>
      </c>
      <c r="G178" s="2">
        <v>150000</v>
      </c>
      <c r="H178" s="2"/>
      <c r="I178" s="23">
        <v>94926.5</v>
      </c>
      <c r="J178" s="23">
        <v>94926.5</v>
      </c>
      <c r="K178" s="23"/>
      <c r="L178" s="61">
        <f t="shared" si="37"/>
        <v>0.6328433333333333</v>
      </c>
      <c r="M178" s="61">
        <f t="shared" si="38"/>
        <v>0.00016245837258988883</v>
      </c>
      <c r="N178" s="42"/>
    </row>
    <row r="179" spans="1:14" s="43" customFormat="1" ht="19.5" customHeight="1">
      <c r="A179" s="60">
        <v>174</v>
      </c>
      <c r="B179" s="13">
        <v>757</v>
      </c>
      <c r="C179" s="13"/>
      <c r="D179" s="5" t="s">
        <v>200</v>
      </c>
      <c r="E179" s="5">
        <f aca="true" t="shared" si="54" ref="E179:K179">E180</f>
        <v>5825500</v>
      </c>
      <c r="F179" s="5">
        <f t="shared" si="54"/>
        <v>4850500</v>
      </c>
      <c r="G179" s="5">
        <f t="shared" si="54"/>
        <v>4850500</v>
      </c>
      <c r="H179" s="5">
        <f t="shared" si="54"/>
        <v>0</v>
      </c>
      <c r="I179" s="21">
        <f t="shared" si="54"/>
        <v>2299724.76</v>
      </c>
      <c r="J179" s="21">
        <f t="shared" si="54"/>
        <v>2299724.76</v>
      </c>
      <c r="K179" s="21">
        <f t="shared" si="54"/>
        <v>0</v>
      </c>
      <c r="L179" s="64">
        <f t="shared" si="37"/>
        <v>0.4741211751365838</v>
      </c>
      <c r="M179" s="64">
        <f t="shared" si="38"/>
        <v>0.003935777068724462</v>
      </c>
      <c r="N179" s="42"/>
    </row>
    <row r="180" spans="1:14" s="43" customFormat="1" ht="38.25">
      <c r="A180" s="57">
        <v>175</v>
      </c>
      <c r="B180" s="14"/>
      <c r="C180" s="14">
        <v>75702</v>
      </c>
      <c r="D180" s="15" t="s">
        <v>201</v>
      </c>
      <c r="E180" s="12">
        <f aca="true" t="shared" si="55" ref="E180:K180">SUM(E181:E181)</f>
        <v>5825500</v>
      </c>
      <c r="F180" s="12">
        <f t="shared" si="55"/>
        <v>4850500</v>
      </c>
      <c r="G180" s="12">
        <f t="shared" si="55"/>
        <v>4850500</v>
      </c>
      <c r="H180" s="12">
        <f t="shared" si="55"/>
        <v>0</v>
      </c>
      <c r="I180" s="22">
        <f t="shared" si="55"/>
        <v>2299724.76</v>
      </c>
      <c r="J180" s="22">
        <f t="shared" si="55"/>
        <v>2299724.76</v>
      </c>
      <c r="K180" s="22">
        <f t="shared" si="55"/>
        <v>0</v>
      </c>
      <c r="L180" s="61">
        <f t="shared" si="37"/>
        <v>0.4741211751365838</v>
      </c>
      <c r="M180" s="61">
        <f t="shared" si="38"/>
        <v>0.003935777068724462</v>
      </c>
      <c r="N180" s="42"/>
    </row>
    <row r="181" spans="1:14" s="43" customFormat="1" ht="12.75">
      <c r="A181" s="58">
        <v>176</v>
      </c>
      <c r="B181" s="6"/>
      <c r="C181" s="6"/>
      <c r="D181" s="16" t="s">
        <v>526</v>
      </c>
      <c r="E181" s="2">
        <v>5825500</v>
      </c>
      <c r="F181" s="2">
        <v>4850500</v>
      </c>
      <c r="G181" s="2">
        <v>4850500</v>
      </c>
      <c r="H181" s="2"/>
      <c r="I181" s="23">
        <v>2299724.76</v>
      </c>
      <c r="J181" s="23">
        <v>2299724.76</v>
      </c>
      <c r="K181" s="23"/>
      <c r="L181" s="61">
        <f t="shared" si="37"/>
        <v>0.4741211751365838</v>
      </c>
      <c r="M181" s="61">
        <f t="shared" si="38"/>
        <v>0.003935777068724462</v>
      </c>
      <c r="N181" s="42"/>
    </row>
    <row r="182" spans="1:14" s="43" customFormat="1" ht="19.5" customHeight="1">
      <c r="A182" s="59">
        <v>177</v>
      </c>
      <c r="B182" s="13">
        <v>758</v>
      </c>
      <c r="C182" s="13"/>
      <c r="D182" s="5" t="s">
        <v>202</v>
      </c>
      <c r="E182" s="5">
        <f aca="true" t="shared" si="56" ref="E182:K182">E183+E186</f>
        <v>15472614</v>
      </c>
      <c r="F182" s="5">
        <f t="shared" si="56"/>
        <v>7706133</v>
      </c>
      <c r="G182" s="5">
        <f t="shared" si="56"/>
        <v>7181133</v>
      </c>
      <c r="H182" s="5">
        <f t="shared" si="56"/>
        <v>0</v>
      </c>
      <c r="I182" s="21">
        <f t="shared" si="56"/>
        <v>6902614</v>
      </c>
      <c r="J182" s="21">
        <f t="shared" si="56"/>
        <v>6902614</v>
      </c>
      <c r="K182" s="21">
        <f t="shared" si="56"/>
        <v>0</v>
      </c>
      <c r="L182" s="64">
        <f t="shared" si="37"/>
        <v>0.895729933547734</v>
      </c>
      <c r="M182" s="64">
        <f t="shared" si="38"/>
        <v>0.01181321798503245</v>
      </c>
      <c r="N182" s="42"/>
    </row>
    <row r="183" spans="1:14" s="43" customFormat="1" ht="12.75">
      <c r="A183" s="58">
        <v>178</v>
      </c>
      <c r="B183" s="14"/>
      <c r="C183" s="14">
        <v>75818</v>
      </c>
      <c r="D183" s="15" t="s">
        <v>203</v>
      </c>
      <c r="E183" s="12">
        <f aca="true" t="shared" si="57" ref="E183:K183">E184+E185</f>
        <v>8570000</v>
      </c>
      <c r="F183" s="12">
        <f t="shared" si="57"/>
        <v>803519</v>
      </c>
      <c r="G183" s="12">
        <f t="shared" si="57"/>
        <v>278519</v>
      </c>
      <c r="H183" s="12">
        <f t="shared" si="57"/>
        <v>0</v>
      </c>
      <c r="I183" s="22">
        <f t="shared" si="57"/>
        <v>0</v>
      </c>
      <c r="J183" s="22">
        <f t="shared" si="57"/>
        <v>0</v>
      </c>
      <c r="K183" s="22">
        <f t="shared" si="57"/>
        <v>0</v>
      </c>
      <c r="L183" s="61">
        <f t="shared" si="37"/>
        <v>0</v>
      </c>
      <c r="M183" s="61">
        <f t="shared" si="38"/>
        <v>0</v>
      </c>
      <c r="N183" s="42"/>
    </row>
    <row r="184" spans="1:14" s="43" customFormat="1" ht="12.75">
      <c r="A184" s="57">
        <v>179</v>
      </c>
      <c r="B184" s="14"/>
      <c r="C184" s="14"/>
      <c r="D184" s="16" t="s">
        <v>204</v>
      </c>
      <c r="E184" s="2">
        <v>2000000</v>
      </c>
      <c r="F184" s="2">
        <v>106729</v>
      </c>
      <c r="G184" s="2">
        <v>106729</v>
      </c>
      <c r="H184" s="2"/>
      <c r="I184" s="23"/>
      <c r="J184" s="23"/>
      <c r="K184" s="23"/>
      <c r="L184" s="61">
        <f t="shared" si="37"/>
        <v>0</v>
      </c>
      <c r="M184" s="61">
        <f t="shared" si="38"/>
        <v>0</v>
      </c>
      <c r="N184" s="42"/>
    </row>
    <row r="185" spans="1:14" s="43" customFormat="1" ht="12.75">
      <c r="A185" s="58">
        <v>180</v>
      </c>
      <c r="B185" s="14"/>
      <c r="C185" s="14"/>
      <c r="D185" s="16" t="s">
        <v>205</v>
      </c>
      <c r="E185" s="2">
        <v>6570000</v>
      </c>
      <c r="F185" s="2">
        <v>696790</v>
      </c>
      <c r="G185" s="2">
        <v>171790</v>
      </c>
      <c r="H185" s="2"/>
      <c r="I185" s="23"/>
      <c r="J185" s="23"/>
      <c r="K185" s="23"/>
      <c r="L185" s="61">
        <f t="shared" si="37"/>
        <v>0</v>
      </c>
      <c r="M185" s="61">
        <f t="shared" si="38"/>
        <v>0</v>
      </c>
      <c r="N185" s="42"/>
    </row>
    <row r="186" spans="1:14" s="43" customFormat="1" ht="25.5">
      <c r="A186" s="57">
        <v>181</v>
      </c>
      <c r="B186" s="14"/>
      <c r="C186" s="14">
        <v>75832</v>
      </c>
      <c r="D186" s="15" t="s">
        <v>206</v>
      </c>
      <c r="E186" s="12">
        <f aca="true" t="shared" si="58" ref="E186:K186">E187</f>
        <v>6902614</v>
      </c>
      <c r="F186" s="12">
        <f t="shared" si="58"/>
        <v>6902614</v>
      </c>
      <c r="G186" s="12">
        <f t="shared" si="58"/>
        <v>6902614</v>
      </c>
      <c r="H186" s="12">
        <f t="shared" si="58"/>
        <v>0</v>
      </c>
      <c r="I186" s="22">
        <f t="shared" si="58"/>
        <v>6902614</v>
      </c>
      <c r="J186" s="22">
        <f t="shared" si="58"/>
        <v>6902614</v>
      </c>
      <c r="K186" s="22">
        <f t="shared" si="58"/>
        <v>0</v>
      </c>
      <c r="L186" s="61">
        <f t="shared" si="37"/>
        <v>1</v>
      </c>
      <c r="M186" s="61">
        <f t="shared" si="38"/>
        <v>0.01181321798503245</v>
      </c>
      <c r="N186" s="42"/>
    </row>
    <row r="187" spans="1:14" s="43" customFormat="1" ht="12.75">
      <c r="A187" s="58">
        <v>182</v>
      </c>
      <c r="B187" s="14"/>
      <c r="C187" s="14"/>
      <c r="D187" s="16" t="s">
        <v>207</v>
      </c>
      <c r="E187" s="2">
        <v>6902614</v>
      </c>
      <c r="F187" s="2">
        <v>6902614</v>
      </c>
      <c r="G187" s="2">
        <v>6902614</v>
      </c>
      <c r="H187" s="2"/>
      <c r="I187" s="23">
        <v>6902614</v>
      </c>
      <c r="J187" s="23">
        <v>6902614</v>
      </c>
      <c r="K187" s="23"/>
      <c r="L187" s="61">
        <f t="shared" si="37"/>
        <v>1</v>
      </c>
      <c r="M187" s="61">
        <f t="shared" si="38"/>
        <v>0.01181321798503245</v>
      </c>
      <c r="N187" s="42"/>
    </row>
    <row r="188" spans="1:14" s="43" customFormat="1" ht="19.5" customHeight="1">
      <c r="A188" s="59">
        <v>183</v>
      </c>
      <c r="B188" s="13">
        <v>801</v>
      </c>
      <c r="C188" s="13"/>
      <c r="D188" s="5" t="s">
        <v>360</v>
      </c>
      <c r="E188" s="5">
        <f aca="true" t="shared" si="59" ref="E188:K188">E189+E228+E232+E267+E269+E290+E292+E302+E316+E333+E335+E338+E342+E345+E347</f>
        <v>156106073</v>
      </c>
      <c r="F188" s="5">
        <f t="shared" si="59"/>
        <v>161564651</v>
      </c>
      <c r="G188" s="5">
        <f t="shared" si="59"/>
        <v>153506946</v>
      </c>
      <c r="H188" s="5">
        <f t="shared" si="59"/>
        <v>115536406</v>
      </c>
      <c r="I188" s="21">
        <f t="shared" si="59"/>
        <v>157172564.97999996</v>
      </c>
      <c r="J188" s="21">
        <f t="shared" si="59"/>
        <v>149242086.59999996</v>
      </c>
      <c r="K188" s="21">
        <f t="shared" si="59"/>
        <v>112929493.40999998</v>
      </c>
      <c r="L188" s="64">
        <f t="shared" si="37"/>
        <v>0.9728153033920766</v>
      </c>
      <c r="M188" s="67">
        <f t="shared" si="38"/>
        <v>0.2689870491636092</v>
      </c>
      <c r="N188" s="42"/>
    </row>
    <row r="189" spans="1:14" s="43" customFormat="1" ht="12.75">
      <c r="A189" s="58">
        <v>184</v>
      </c>
      <c r="B189" s="14"/>
      <c r="C189" s="14">
        <v>80101</v>
      </c>
      <c r="D189" s="15" t="s">
        <v>361</v>
      </c>
      <c r="E189" s="12">
        <f aca="true" t="shared" si="60" ref="E189:K189">SUM(E190:E227)</f>
        <v>38342133</v>
      </c>
      <c r="F189" s="12">
        <f t="shared" si="60"/>
        <v>42506827</v>
      </c>
      <c r="G189" s="12">
        <f t="shared" si="60"/>
        <v>38762894</v>
      </c>
      <c r="H189" s="12">
        <f t="shared" si="60"/>
        <v>30061324</v>
      </c>
      <c r="I189" s="22">
        <f t="shared" si="60"/>
        <v>41296097.83</v>
      </c>
      <c r="J189" s="22">
        <f t="shared" si="60"/>
        <v>37589201.54000001</v>
      </c>
      <c r="K189" s="22">
        <f t="shared" si="60"/>
        <v>29432846.959999993</v>
      </c>
      <c r="L189" s="61">
        <f t="shared" si="37"/>
        <v>0.9715168302258834</v>
      </c>
      <c r="M189" s="61">
        <f t="shared" si="38"/>
        <v>0.07067464667689886</v>
      </c>
      <c r="N189" s="42"/>
    </row>
    <row r="190" spans="1:14" s="43" customFormat="1" ht="12.75">
      <c r="A190" s="57">
        <v>185</v>
      </c>
      <c r="B190" s="6"/>
      <c r="C190" s="6"/>
      <c r="D190" s="16" t="s">
        <v>362</v>
      </c>
      <c r="E190" s="2">
        <v>2105200</v>
      </c>
      <c r="F190" s="2">
        <v>2165500</v>
      </c>
      <c r="G190" s="2">
        <v>2165500</v>
      </c>
      <c r="H190" s="2">
        <v>1775600</v>
      </c>
      <c r="I190" s="23">
        <v>2124469.74</v>
      </c>
      <c r="J190" s="23">
        <v>2124469.74</v>
      </c>
      <c r="K190" s="23">
        <v>1754607.69</v>
      </c>
      <c r="L190" s="61">
        <f t="shared" si="37"/>
        <v>0.9810527545601478</v>
      </c>
      <c r="M190" s="61">
        <f t="shared" si="38"/>
        <v>0.0036358434849790553</v>
      </c>
      <c r="N190" s="42"/>
    </row>
    <row r="191" spans="1:14" s="43" customFormat="1" ht="12.75">
      <c r="A191" s="58">
        <v>186</v>
      </c>
      <c r="B191" s="6"/>
      <c r="C191" s="6"/>
      <c r="D191" s="16" t="s">
        <v>363</v>
      </c>
      <c r="E191" s="2">
        <v>2521400</v>
      </c>
      <c r="F191" s="2">
        <v>2678440</v>
      </c>
      <c r="G191" s="2">
        <v>2678440</v>
      </c>
      <c r="H191" s="2">
        <v>2319040</v>
      </c>
      <c r="I191" s="23">
        <v>2657683.34</v>
      </c>
      <c r="J191" s="23">
        <v>2657683.34</v>
      </c>
      <c r="K191" s="23">
        <v>2300754.72</v>
      </c>
      <c r="L191" s="61">
        <f t="shared" si="37"/>
        <v>0.9922504666895655</v>
      </c>
      <c r="M191" s="61">
        <f t="shared" si="38"/>
        <v>0.004548391758630732</v>
      </c>
      <c r="N191" s="42"/>
    </row>
    <row r="192" spans="1:14" s="43" customFormat="1" ht="12.75">
      <c r="A192" s="57">
        <v>187</v>
      </c>
      <c r="B192" s="6"/>
      <c r="C192" s="6"/>
      <c r="D192" s="16" t="s">
        <v>9</v>
      </c>
      <c r="E192" s="2">
        <v>220000</v>
      </c>
      <c r="F192" s="2">
        <v>220000</v>
      </c>
      <c r="G192" s="2">
        <v>220000</v>
      </c>
      <c r="H192" s="2"/>
      <c r="I192" s="23">
        <v>218980.92</v>
      </c>
      <c r="J192" s="23">
        <v>218980.92</v>
      </c>
      <c r="K192" s="23"/>
      <c r="L192" s="61">
        <f t="shared" si="37"/>
        <v>0.9953678181818182</v>
      </c>
      <c r="M192" s="61">
        <f t="shared" si="38"/>
        <v>0.0003747666235607195</v>
      </c>
      <c r="N192" s="42"/>
    </row>
    <row r="193" spans="1:14" s="43" customFormat="1" ht="12.75">
      <c r="A193" s="58">
        <v>188</v>
      </c>
      <c r="B193" s="6"/>
      <c r="C193" s="6"/>
      <c r="D193" s="16" t="s">
        <v>10</v>
      </c>
      <c r="E193" s="2"/>
      <c r="F193" s="2">
        <v>123400</v>
      </c>
      <c r="G193" s="2"/>
      <c r="H193" s="2"/>
      <c r="I193" s="23">
        <v>123307.72</v>
      </c>
      <c r="J193" s="23"/>
      <c r="K193" s="23"/>
      <c r="L193" s="61">
        <f t="shared" si="37"/>
        <v>0.999252188006483</v>
      </c>
      <c r="M193" s="61">
        <f t="shared" si="38"/>
        <v>0.00021103033946231757</v>
      </c>
      <c r="N193" s="42"/>
    </row>
    <row r="194" spans="1:14" s="43" customFormat="1" ht="12.75">
      <c r="A194" s="57">
        <v>189</v>
      </c>
      <c r="B194" s="6"/>
      <c r="C194" s="6"/>
      <c r="D194" s="16" t="s">
        <v>364</v>
      </c>
      <c r="E194" s="2">
        <v>5183500</v>
      </c>
      <c r="F194" s="2">
        <v>5317210</v>
      </c>
      <c r="G194" s="2">
        <v>5317210</v>
      </c>
      <c r="H194" s="2">
        <v>4246260</v>
      </c>
      <c r="I194" s="23">
        <v>5034542.42</v>
      </c>
      <c r="J194" s="23">
        <v>5034542.42</v>
      </c>
      <c r="K194" s="23">
        <v>4079151.59</v>
      </c>
      <c r="L194" s="61">
        <f t="shared" si="37"/>
        <v>0.9468391167548394</v>
      </c>
      <c r="M194" s="61">
        <f t="shared" si="38"/>
        <v>0.008616177445581167</v>
      </c>
      <c r="N194" s="42"/>
    </row>
    <row r="195" spans="1:14" s="43" customFormat="1" ht="25.5">
      <c r="A195" s="58">
        <v>190</v>
      </c>
      <c r="B195" s="6"/>
      <c r="C195" s="6"/>
      <c r="D195" s="16" t="s">
        <v>11</v>
      </c>
      <c r="E195" s="2">
        <v>200000</v>
      </c>
      <c r="F195" s="2">
        <v>648000</v>
      </c>
      <c r="G195" s="2"/>
      <c r="H195" s="2"/>
      <c r="I195" s="23">
        <v>647674.58</v>
      </c>
      <c r="J195" s="23"/>
      <c r="K195" s="23"/>
      <c r="L195" s="61">
        <f t="shared" si="37"/>
        <v>0.9994978086419752</v>
      </c>
      <c r="M195" s="61">
        <f t="shared" si="38"/>
        <v>0.001108438194125347</v>
      </c>
      <c r="N195" s="42"/>
    </row>
    <row r="196" spans="1:14" s="43" customFormat="1" ht="12.75">
      <c r="A196" s="57">
        <v>191</v>
      </c>
      <c r="B196" s="6"/>
      <c r="C196" s="6"/>
      <c r="D196" s="16" t="s">
        <v>365</v>
      </c>
      <c r="E196" s="2">
        <v>805400</v>
      </c>
      <c r="F196" s="2">
        <v>828230</v>
      </c>
      <c r="G196" s="2">
        <v>828230</v>
      </c>
      <c r="H196" s="2">
        <v>639930</v>
      </c>
      <c r="I196" s="23">
        <v>800903.95</v>
      </c>
      <c r="J196" s="23">
        <v>800903.95</v>
      </c>
      <c r="K196" s="23">
        <v>628813.35</v>
      </c>
      <c r="L196" s="61">
        <f t="shared" si="37"/>
        <v>0.9670066889632106</v>
      </c>
      <c r="M196" s="61">
        <f t="shared" si="38"/>
        <v>0.001370676811194068</v>
      </c>
      <c r="N196" s="42"/>
    </row>
    <row r="197" spans="1:14" s="43" customFormat="1" ht="12.75">
      <c r="A197" s="58">
        <v>192</v>
      </c>
      <c r="B197" s="6"/>
      <c r="C197" s="6"/>
      <c r="D197" s="16" t="s">
        <v>366</v>
      </c>
      <c r="E197" s="2">
        <v>1389200</v>
      </c>
      <c r="F197" s="2">
        <v>1467220</v>
      </c>
      <c r="G197" s="2">
        <v>1467220</v>
      </c>
      <c r="H197" s="2">
        <v>1221600</v>
      </c>
      <c r="I197" s="23">
        <v>1384252.47</v>
      </c>
      <c r="J197" s="23">
        <v>1384252.47</v>
      </c>
      <c r="K197" s="23">
        <v>1194567.69</v>
      </c>
      <c r="L197" s="61">
        <f t="shared" si="37"/>
        <v>0.9434525633510994</v>
      </c>
      <c r="M197" s="61">
        <f t="shared" si="38"/>
        <v>0.0023690265998402332</v>
      </c>
      <c r="N197" s="42"/>
    </row>
    <row r="198" spans="1:14" s="43" customFormat="1" ht="12.75">
      <c r="A198" s="57">
        <v>193</v>
      </c>
      <c r="B198" s="6"/>
      <c r="C198" s="6"/>
      <c r="D198" s="16" t="s">
        <v>367</v>
      </c>
      <c r="E198" s="2">
        <v>977400</v>
      </c>
      <c r="F198" s="2">
        <v>985880</v>
      </c>
      <c r="G198" s="2">
        <v>985880</v>
      </c>
      <c r="H198" s="2">
        <v>747600</v>
      </c>
      <c r="I198" s="23">
        <v>983219.21</v>
      </c>
      <c r="J198" s="23">
        <v>983219.21</v>
      </c>
      <c r="K198" s="23">
        <v>750278.65</v>
      </c>
      <c r="L198" s="61">
        <f t="shared" si="37"/>
        <v>0.9973011015539416</v>
      </c>
      <c r="M198" s="61">
        <f t="shared" si="38"/>
        <v>0.001682693375987908</v>
      </c>
      <c r="N198" s="42"/>
    </row>
    <row r="199" spans="1:14" s="43" customFormat="1" ht="12.75">
      <c r="A199" s="58">
        <v>194</v>
      </c>
      <c r="B199" s="6"/>
      <c r="C199" s="6"/>
      <c r="D199" s="16" t="s">
        <v>368</v>
      </c>
      <c r="E199" s="2">
        <v>927500</v>
      </c>
      <c r="F199" s="2">
        <v>1000330</v>
      </c>
      <c r="G199" s="2">
        <v>1000330</v>
      </c>
      <c r="H199" s="2">
        <v>799000</v>
      </c>
      <c r="I199" s="23">
        <v>990820.25</v>
      </c>
      <c r="J199" s="23">
        <v>990820.25</v>
      </c>
      <c r="K199" s="23">
        <v>799609.52</v>
      </c>
      <c r="L199" s="61">
        <f aca="true" t="shared" si="61" ref="L199:L262">I199/F199</f>
        <v>0.9904933871822299</v>
      </c>
      <c r="M199" s="61">
        <f aca="true" t="shared" si="62" ref="M199:M262">I199/$I$693</f>
        <v>0.0016957018887676972</v>
      </c>
      <c r="N199" s="42"/>
    </row>
    <row r="200" spans="1:14" s="43" customFormat="1" ht="25.5">
      <c r="A200" s="57">
        <v>195</v>
      </c>
      <c r="B200" s="6"/>
      <c r="C200" s="6"/>
      <c r="D200" s="16" t="s">
        <v>12</v>
      </c>
      <c r="E200" s="2"/>
      <c r="F200" s="2">
        <v>116000</v>
      </c>
      <c r="G200" s="2">
        <v>116000</v>
      </c>
      <c r="H200" s="2"/>
      <c r="I200" s="23">
        <v>115854.44</v>
      </c>
      <c r="J200" s="23">
        <v>115854.44</v>
      </c>
      <c r="K200" s="23"/>
      <c r="L200" s="61">
        <f t="shared" si="61"/>
        <v>0.9987451724137931</v>
      </c>
      <c r="M200" s="61">
        <f t="shared" si="62"/>
        <v>0.00019827470495291537</v>
      </c>
      <c r="N200" s="42"/>
    </row>
    <row r="201" spans="1:14" s="43" customFormat="1" ht="12.75">
      <c r="A201" s="58">
        <v>196</v>
      </c>
      <c r="B201" s="6"/>
      <c r="C201" s="6"/>
      <c r="D201" s="16" t="s">
        <v>369</v>
      </c>
      <c r="E201" s="2">
        <v>1934000</v>
      </c>
      <c r="F201" s="2">
        <v>2109900</v>
      </c>
      <c r="G201" s="2">
        <v>2109900</v>
      </c>
      <c r="H201" s="2">
        <v>1732800</v>
      </c>
      <c r="I201" s="23">
        <v>2090276.12</v>
      </c>
      <c r="J201" s="23">
        <v>2090276.12</v>
      </c>
      <c r="K201" s="23">
        <v>1731181.96</v>
      </c>
      <c r="L201" s="61">
        <f t="shared" si="61"/>
        <v>0.990699142139438</v>
      </c>
      <c r="M201" s="61">
        <f t="shared" si="62"/>
        <v>0.0035773241056892145</v>
      </c>
      <c r="N201" s="42"/>
    </row>
    <row r="202" spans="1:14" s="43" customFormat="1" ht="25.5">
      <c r="A202" s="57">
        <v>197</v>
      </c>
      <c r="B202" s="6"/>
      <c r="C202" s="6"/>
      <c r="D202" s="16" t="s">
        <v>13</v>
      </c>
      <c r="E202" s="2"/>
      <c r="F202" s="2">
        <v>669400</v>
      </c>
      <c r="G202" s="2"/>
      <c r="H202" s="2"/>
      <c r="I202" s="23">
        <v>669311.97</v>
      </c>
      <c r="J202" s="23"/>
      <c r="K202" s="23"/>
      <c r="L202" s="61">
        <f t="shared" si="61"/>
        <v>0.999868494173887</v>
      </c>
      <c r="M202" s="61">
        <f t="shared" si="62"/>
        <v>0.0011454686878915002</v>
      </c>
      <c r="N202" s="42"/>
    </row>
    <row r="203" spans="1:14" s="43" customFormat="1" ht="12.75">
      <c r="A203" s="58">
        <v>198</v>
      </c>
      <c r="B203" s="6"/>
      <c r="C203" s="6"/>
      <c r="D203" s="16" t="s">
        <v>14</v>
      </c>
      <c r="E203" s="2"/>
      <c r="F203" s="2">
        <v>60000</v>
      </c>
      <c r="G203" s="2">
        <v>60000</v>
      </c>
      <c r="H203" s="2"/>
      <c r="I203" s="23">
        <v>55441.69</v>
      </c>
      <c r="J203" s="23">
        <v>55441.69</v>
      </c>
      <c r="K203" s="23"/>
      <c r="L203" s="61">
        <f t="shared" si="61"/>
        <v>0.9240281666666667</v>
      </c>
      <c r="M203" s="61">
        <f t="shared" si="62"/>
        <v>9.488358604850189E-05</v>
      </c>
      <c r="N203" s="42"/>
    </row>
    <row r="204" spans="1:14" s="43" customFormat="1" ht="38.25">
      <c r="A204" s="57">
        <v>199</v>
      </c>
      <c r="B204" s="6"/>
      <c r="C204" s="6"/>
      <c r="D204" s="16" t="s">
        <v>15</v>
      </c>
      <c r="E204" s="2"/>
      <c r="F204" s="2">
        <v>25400</v>
      </c>
      <c r="G204" s="2"/>
      <c r="H204" s="2"/>
      <c r="I204" s="23">
        <v>25400</v>
      </c>
      <c r="J204" s="23"/>
      <c r="K204" s="23"/>
      <c r="L204" s="61">
        <f t="shared" si="61"/>
        <v>1</v>
      </c>
      <c r="M204" s="61">
        <f t="shared" si="62"/>
        <v>4.346987051859256E-05</v>
      </c>
      <c r="N204" s="42"/>
    </row>
    <row r="205" spans="1:14" s="43" customFormat="1" ht="12.75">
      <c r="A205" s="58">
        <v>200</v>
      </c>
      <c r="B205" s="6"/>
      <c r="C205" s="6"/>
      <c r="D205" s="16" t="s">
        <v>370</v>
      </c>
      <c r="E205" s="2">
        <v>3484600</v>
      </c>
      <c r="F205" s="2">
        <v>3540710</v>
      </c>
      <c r="G205" s="2">
        <v>3540710</v>
      </c>
      <c r="H205" s="2">
        <v>2944300</v>
      </c>
      <c r="I205" s="23">
        <v>3395881.53</v>
      </c>
      <c r="J205" s="23">
        <v>3395881.53</v>
      </c>
      <c r="K205" s="23">
        <v>2877436.13</v>
      </c>
      <c r="L205" s="61">
        <f t="shared" si="61"/>
        <v>0.9590962066930079</v>
      </c>
      <c r="M205" s="61">
        <f t="shared" si="62"/>
        <v>0.005811753165574015</v>
      </c>
      <c r="N205" s="42"/>
    </row>
    <row r="206" spans="1:14" s="43" customFormat="1" ht="25.5">
      <c r="A206" s="57">
        <v>201</v>
      </c>
      <c r="B206" s="6"/>
      <c r="C206" s="6"/>
      <c r="D206" s="18" t="s">
        <v>16</v>
      </c>
      <c r="E206" s="2">
        <v>15000</v>
      </c>
      <c r="F206" s="2">
        <v>15000</v>
      </c>
      <c r="G206" s="2"/>
      <c r="H206" s="2"/>
      <c r="I206" s="23">
        <v>12810</v>
      </c>
      <c r="J206" s="23"/>
      <c r="K206" s="23"/>
      <c r="L206" s="61">
        <f t="shared" si="61"/>
        <v>0.854</v>
      </c>
      <c r="M206" s="61">
        <f t="shared" si="62"/>
        <v>2.1923190604061837E-05</v>
      </c>
      <c r="N206" s="42"/>
    </row>
    <row r="207" spans="1:14" s="43" customFormat="1" ht="12.75">
      <c r="A207" s="58">
        <v>202</v>
      </c>
      <c r="B207" s="6"/>
      <c r="C207" s="6"/>
      <c r="D207" s="16" t="s">
        <v>371</v>
      </c>
      <c r="E207" s="2">
        <v>3071000</v>
      </c>
      <c r="F207" s="2">
        <v>3071330</v>
      </c>
      <c r="G207" s="2">
        <v>3071330</v>
      </c>
      <c r="H207" s="2">
        <v>2490530</v>
      </c>
      <c r="I207" s="23">
        <v>2971564.18</v>
      </c>
      <c r="J207" s="23">
        <v>2971564.18</v>
      </c>
      <c r="K207" s="23">
        <v>2435456.51</v>
      </c>
      <c r="L207" s="61">
        <f t="shared" si="61"/>
        <v>0.967517062640615</v>
      </c>
      <c r="M207" s="61">
        <f t="shared" si="62"/>
        <v>0.005085571265444397</v>
      </c>
      <c r="N207" s="42"/>
    </row>
    <row r="208" spans="1:14" s="43" customFormat="1" ht="38.25">
      <c r="A208" s="57">
        <v>203</v>
      </c>
      <c r="B208" s="6"/>
      <c r="C208" s="6"/>
      <c r="D208" s="16" t="s">
        <v>17</v>
      </c>
      <c r="E208" s="2"/>
      <c r="F208" s="2">
        <v>150000</v>
      </c>
      <c r="G208" s="2"/>
      <c r="H208" s="2"/>
      <c r="I208" s="23">
        <v>150000</v>
      </c>
      <c r="J208" s="23"/>
      <c r="K208" s="23"/>
      <c r="L208" s="61">
        <f t="shared" si="61"/>
        <v>1</v>
      </c>
      <c r="M208" s="61">
        <f t="shared" si="62"/>
        <v>0.0002567118337712159</v>
      </c>
      <c r="N208" s="42"/>
    </row>
    <row r="209" spans="1:14" s="43" customFormat="1" ht="25.5">
      <c r="A209" s="58">
        <v>204</v>
      </c>
      <c r="B209" s="6"/>
      <c r="C209" s="6"/>
      <c r="D209" s="16" t="s">
        <v>18</v>
      </c>
      <c r="E209" s="2"/>
      <c r="F209" s="2">
        <v>30000</v>
      </c>
      <c r="G209" s="2"/>
      <c r="H209" s="2"/>
      <c r="I209" s="23"/>
      <c r="J209" s="23"/>
      <c r="K209" s="23"/>
      <c r="L209" s="61">
        <f t="shared" si="61"/>
        <v>0</v>
      </c>
      <c r="M209" s="61">
        <f t="shared" si="62"/>
        <v>0</v>
      </c>
      <c r="N209" s="42"/>
    </row>
    <row r="210" spans="1:14" s="43" customFormat="1" ht="12.75">
      <c r="A210" s="57">
        <v>205</v>
      </c>
      <c r="B210" s="6"/>
      <c r="C210" s="6"/>
      <c r="D210" s="16" t="s">
        <v>372</v>
      </c>
      <c r="E210" s="2">
        <v>1540100</v>
      </c>
      <c r="F210" s="2">
        <v>1615920</v>
      </c>
      <c r="G210" s="2">
        <v>1615920</v>
      </c>
      <c r="H210" s="2">
        <v>1255300</v>
      </c>
      <c r="I210" s="23">
        <v>1573416.12</v>
      </c>
      <c r="J210" s="23">
        <v>1573416.12</v>
      </c>
      <c r="K210" s="23">
        <v>1221199.77</v>
      </c>
      <c r="L210" s="61">
        <f t="shared" si="61"/>
        <v>0.9736967919203922</v>
      </c>
      <c r="M210" s="61">
        <f t="shared" si="62"/>
        <v>0.00269276358300261</v>
      </c>
      <c r="N210" s="42"/>
    </row>
    <row r="211" spans="1:14" s="43" customFormat="1" ht="12.75">
      <c r="A211" s="58">
        <v>206</v>
      </c>
      <c r="B211" s="6"/>
      <c r="C211" s="6"/>
      <c r="D211" s="16" t="s">
        <v>19</v>
      </c>
      <c r="E211" s="2"/>
      <c r="F211" s="2">
        <v>5000</v>
      </c>
      <c r="G211" s="2"/>
      <c r="H211" s="2"/>
      <c r="I211" s="23">
        <v>4995.9</v>
      </c>
      <c r="J211" s="23"/>
      <c r="K211" s="23"/>
      <c r="L211" s="61">
        <f t="shared" si="61"/>
        <v>0.99918</v>
      </c>
      <c r="M211" s="61">
        <f t="shared" si="62"/>
        <v>8.550044335584116E-06</v>
      </c>
      <c r="N211" s="42"/>
    </row>
    <row r="212" spans="1:14" s="43" customFormat="1" ht="12.75">
      <c r="A212" s="57">
        <v>207</v>
      </c>
      <c r="B212" s="6"/>
      <c r="C212" s="6"/>
      <c r="D212" s="16" t="s">
        <v>373</v>
      </c>
      <c r="E212" s="2">
        <v>1806900</v>
      </c>
      <c r="F212" s="2">
        <v>2046410</v>
      </c>
      <c r="G212" s="2">
        <v>2046410</v>
      </c>
      <c r="H212" s="2">
        <v>1647830</v>
      </c>
      <c r="I212" s="23">
        <v>1950588.8</v>
      </c>
      <c r="J212" s="23">
        <v>1950588.8</v>
      </c>
      <c r="K212" s="23">
        <v>1605937.17</v>
      </c>
      <c r="L212" s="61">
        <f t="shared" si="61"/>
        <v>0.9531759520330726</v>
      </c>
      <c r="M212" s="61">
        <f t="shared" si="62"/>
        <v>0.00333826151854397</v>
      </c>
      <c r="N212" s="42"/>
    </row>
    <row r="213" spans="1:14" s="43" customFormat="1" ht="12.75">
      <c r="A213" s="58">
        <v>208</v>
      </c>
      <c r="B213" s="6"/>
      <c r="C213" s="6"/>
      <c r="D213" s="16" t="s">
        <v>20</v>
      </c>
      <c r="E213" s="2">
        <v>1492833</v>
      </c>
      <c r="F213" s="2">
        <v>1452833</v>
      </c>
      <c r="G213" s="2"/>
      <c r="H213" s="2"/>
      <c r="I213" s="23">
        <v>1448516.8</v>
      </c>
      <c r="J213" s="23"/>
      <c r="K213" s="23"/>
      <c r="L213" s="61">
        <f t="shared" si="61"/>
        <v>0.9970291148397649</v>
      </c>
      <c r="M213" s="61">
        <f t="shared" si="62"/>
        <v>0.0024790093598427575</v>
      </c>
      <c r="N213" s="42"/>
    </row>
    <row r="214" spans="1:14" s="43" customFormat="1" ht="12.75">
      <c r="A214" s="57">
        <v>209</v>
      </c>
      <c r="B214" s="6"/>
      <c r="C214" s="6"/>
      <c r="D214" s="16" t="s">
        <v>374</v>
      </c>
      <c r="E214" s="2">
        <v>2380600</v>
      </c>
      <c r="F214" s="2">
        <v>2516210</v>
      </c>
      <c r="G214" s="2">
        <v>2516210</v>
      </c>
      <c r="H214" s="2">
        <v>2188520</v>
      </c>
      <c r="I214" s="23">
        <v>2496719.04</v>
      </c>
      <c r="J214" s="23">
        <v>2496719.04</v>
      </c>
      <c r="K214" s="23">
        <v>2188510.59</v>
      </c>
      <c r="L214" s="61">
        <f t="shared" si="61"/>
        <v>0.992253842087902</v>
      </c>
      <c r="M214" s="61">
        <f t="shared" si="62"/>
        <v>0.0042729154877993985</v>
      </c>
      <c r="N214" s="42"/>
    </row>
    <row r="215" spans="1:14" s="43" customFormat="1" ht="25.5">
      <c r="A215" s="58">
        <v>210</v>
      </c>
      <c r="B215" s="6"/>
      <c r="C215" s="6"/>
      <c r="D215" s="16" t="s">
        <v>21</v>
      </c>
      <c r="E215" s="2"/>
      <c r="F215" s="2">
        <v>134300</v>
      </c>
      <c r="G215" s="2">
        <v>134300</v>
      </c>
      <c r="H215" s="2"/>
      <c r="I215" s="23">
        <v>134283.32</v>
      </c>
      <c r="J215" s="23">
        <v>134283.32</v>
      </c>
      <c r="K215" s="23"/>
      <c r="L215" s="61">
        <f t="shared" si="61"/>
        <v>0.999875800446761</v>
      </c>
      <c r="M215" s="61">
        <f t="shared" si="62"/>
        <v>0.00022981411548057994</v>
      </c>
      <c r="N215" s="42"/>
    </row>
    <row r="216" spans="1:14" s="43" customFormat="1" ht="25.5">
      <c r="A216" s="57">
        <v>211</v>
      </c>
      <c r="B216" s="6"/>
      <c r="C216" s="6"/>
      <c r="D216" s="16" t="s">
        <v>22</v>
      </c>
      <c r="E216" s="2"/>
      <c r="F216" s="2">
        <v>96320</v>
      </c>
      <c r="G216" s="2">
        <v>96320</v>
      </c>
      <c r="H216" s="2"/>
      <c r="I216" s="23">
        <v>96319.52</v>
      </c>
      <c r="J216" s="23">
        <v>96319.52</v>
      </c>
      <c r="K216" s="23"/>
      <c r="L216" s="61">
        <f t="shared" si="61"/>
        <v>0.9999950166112958</v>
      </c>
      <c r="M216" s="61">
        <f t="shared" si="62"/>
        <v>0.00016484240404775538</v>
      </c>
      <c r="N216" s="42"/>
    </row>
    <row r="217" spans="1:14" s="43" customFormat="1" ht="12.75">
      <c r="A217" s="58">
        <v>212</v>
      </c>
      <c r="B217" s="6"/>
      <c r="C217" s="6"/>
      <c r="D217" s="16" t="s">
        <v>375</v>
      </c>
      <c r="E217" s="2">
        <v>2161900</v>
      </c>
      <c r="F217" s="2">
        <v>2266160</v>
      </c>
      <c r="G217" s="2">
        <v>2266160</v>
      </c>
      <c r="H217" s="2">
        <v>1812030</v>
      </c>
      <c r="I217" s="23">
        <v>2206314.44</v>
      </c>
      <c r="J217" s="23">
        <v>2206314.44</v>
      </c>
      <c r="K217" s="23">
        <v>1773399.75</v>
      </c>
      <c r="L217" s="61">
        <f t="shared" si="61"/>
        <v>0.9735916440145445</v>
      </c>
      <c r="M217" s="61">
        <f t="shared" si="62"/>
        <v>0.0037759135051220884</v>
      </c>
      <c r="N217" s="42"/>
    </row>
    <row r="218" spans="1:14" s="43" customFormat="1" ht="12.75">
      <c r="A218" s="57">
        <v>213</v>
      </c>
      <c r="B218" s="6"/>
      <c r="C218" s="6"/>
      <c r="D218" s="16" t="s">
        <v>23</v>
      </c>
      <c r="E218" s="2"/>
      <c r="F218" s="2">
        <v>60000</v>
      </c>
      <c r="G218" s="2">
        <v>60000</v>
      </c>
      <c r="H218" s="2"/>
      <c r="I218" s="23">
        <v>59867.3</v>
      </c>
      <c r="J218" s="23">
        <v>59867.3</v>
      </c>
      <c r="K218" s="23"/>
      <c r="L218" s="61">
        <f t="shared" si="61"/>
        <v>0.9977883333333334</v>
      </c>
      <c r="M218" s="61">
        <f t="shared" si="62"/>
        <v>0.00010245762910621009</v>
      </c>
      <c r="N218" s="42"/>
    </row>
    <row r="219" spans="1:14" s="43" customFormat="1" ht="25.5">
      <c r="A219" s="58">
        <v>214</v>
      </c>
      <c r="B219" s="6"/>
      <c r="C219" s="6"/>
      <c r="D219" s="16" t="s">
        <v>24</v>
      </c>
      <c r="E219" s="2"/>
      <c r="F219" s="2">
        <v>624900</v>
      </c>
      <c r="G219" s="2"/>
      <c r="H219" s="2"/>
      <c r="I219" s="23">
        <v>624879.32</v>
      </c>
      <c r="J219" s="23"/>
      <c r="K219" s="23"/>
      <c r="L219" s="61">
        <f t="shared" si="61"/>
        <v>0.9999669067050727</v>
      </c>
      <c r="M219" s="61">
        <f t="shared" si="62"/>
        <v>0.0010694261074860694</v>
      </c>
      <c r="N219" s="42"/>
    </row>
    <row r="220" spans="1:14" s="43" customFormat="1" ht="12.75">
      <c r="A220" s="57">
        <v>215</v>
      </c>
      <c r="B220" s="6"/>
      <c r="C220" s="6"/>
      <c r="D220" s="16" t="s">
        <v>376</v>
      </c>
      <c r="E220" s="2">
        <v>629700</v>
      </c>
      <c r="F220" s="2">
        <v>732860</v>
      </c>
      <c r="G220" s="2">
        <v>732860</v>
      </c>
      <c r="H220" s="2">
        <v>589500</v>
      </c>
      <c r="I220" s="23">
        <v>726472</v>
      </c>
      <c r="J220" s="23">
        <v>726472</v>
      </c>
      <c r="K220" s="23">
        <v>583993.43</v>
      </c>
      <c r="L220" s="61">
        <f t="shared" si="61"/>
        <v>0.9912834647818137</v>
      </c>
      <c r="M220" s="61">
        <f t="shared" si="62"/>
        <v>0.0012432930620229518</v>
      </c>
      <c r="N220" s="42"/>
    </row>
    <row r="221" spans="1:14" s="43" customFormat="1" ht="12.75">
      <c r="A221" s="58">
        <v>216</v>
      </c>
      <c r="B221" s="6"/>
      <c r="C221" s="6"/>
      <c r="D221" s="16" t="s">
        <v>377</v>
      </c>
      <c r="E221" s="2">
        <v>705100</v>
      </c>
      <c r="F221" s="2">
        <v>709460</v>
      </c>
      <c r="G221" s="2">
        <v>709460</v>
      </c>
      <c r="H221" s="2">
        <v>585700</v>
      </c>
      <c r="I221" s="23">
        <v>709256.44</v>
      </c>
      <c r="J221" s="23">
        <v>709256.44</v>
      </c>
      <c r="K221" s="23">
        <v>585855.94</v>
      </c>
      <c r="L221" s="61">
        <f t="shared" si="61"/>
        <v>0.9997130775519408</v>
      </c>
      <c r="M221" s="61">
        <f t="shared" si="62"/>
        <v>0.0012138301421762956</v>
      </c>
      <c r="N221" s="42"/>
    </row>
    <row r="222" spans="1:14" s="43" customFormat="1" ht="25.5">
      <c r="A222" s="57">
        <v>217</v>
      </c>
      <c r="B222" s="6"/>
      <c r="C222" s="6"/>
      <c r="D222" s="16" t="s">
        <v>503</v>
      </c>
      <c r="E222" s="2">
        <v>896500</v>
      </c>
      <c r="F222" s="2">
        <v>957620</v>
      </c>
      <c r="G222" s="2">
        <v>957620</v>
      </c>
      <c r="H222" s="2">
        <v>765800</v>
      </c>
      <c r="I222" s="23">
        <v>943782.25</v>
      </c>
      <c r="J222" s="23">
        <v>943782.25</v>
      </c>
      <c r="K222" s="23">
        <v>755573.19</v>
      </c>
      <c r="L222" s="61">
        <f t="shared" si="61"/>
        <v>0.9855498527599674</v>
      </c>
      <c r="M222" s="61">
        <f t="shared" si="62"/>
        <v>0.0016152004805214941</v>
      </c>
      <c r="N222" s="42"/>
    </row>
    <row r="223" spans="1:14" s="43" customFormat="1" ht="12.75">
      <c r="A223" s="58">
        <v>218</v>
      </c>
      <c r="B223" s="6"/>
      <c r="C223" s="6"/>
      <c r="D223" s="16" t="s">
        <v>378</v>
      </c>
      <c r="E223" s="2">
        <v>2422000</v>
      </c>
      <c r="F223" s="2">
        <v>2551260</v>
      </c>
      <c r="G223" s="2">
        <v>2551260</v>
      </c>
      <c r="H223" s="2">
        <v>2059700</v>
      </c>
      <c r="I223" s="23">
        <v>2481317.64</v>
      </c>
      <c r="J223" s="23">
        <v>2481317.64</v>
      </c>
      <c r="K223" s="23">
        <v>2037960.75</v>
      </c>
      <c r="L223" s="61">
        <f t="shared" si="61"/>
        <v>0.9725851696808636</v>
      </c>
      <c r="M223" s="61">
        <f t="shared" si="62"/>
        <v>0.004246557343555105</v>
      </c>
      <c r="N223" s="42"/>
    </row>
    <row r="224" spans="1:14" s="43" customFormat="1" ht="25.5">
      <c r="A224" s="57">
        <v>219</v>
      </c>
      <c r="B224" s="6"/>
      <c r="C224" s="6"/>
      <c r="D224" s="16" t="s">
        <v>25</v>
      </c>
      <c r="E224" s="2"/>
      <c r="F224" s="2">
        <v>65000</v>
      </c>
      <c r="G224" s="2">
        <v>65000</v>
      </c>
      <c r="H224" s="2"/>
      <c r="I224" s="23">
        <v>53352.85</v>
      </c>
      <c r="J224" s="23">
        <v>53352.85</v>
      </c>
      <c r="K224" s="23"/>
      <c r="L224" s="61">
        <f t="shared" si="61"/>
        <v>0.8208130769230769</v>
      </c>
      <c r="M224" s="61">
        <f t="shared" si="62"/>
        <v>9.130871973613744E-05</v>
      </c>
      <c r="N224" s="42"/>
    </row>
    <row r="225" spans="1:14" s="43" customFormat="1" ht="12.75">
      <c r="A225" s="58">
        <v>220</v>
      </c>
      <c r="B225" s="6"/>
      <c r="C225" s="6"/>
      <c r="D225" s="16" t="s">
        <v>56</v>
      </c>
      <c r="E225" s="2">
        <v>250000</v>
      </c>
      <c r="F225" s="2"/>
      <c r="G225" s="2"/>
      <c r="H225" s="2"/>
      <c r="I225" s="23"/>
      <c r="J225" s="23"/>
      <c r="K225" s="23"/>
      <c r="L225" s="61"/>
      <c r="M225" s="61">
        <f t="shared" si="62"/>
        <v>0</v>
      </c>
      <c r="N225" s="42"/>
    </row>
    <row r="226" spans="1:14" s="43" customFormat="1" ht="12.75">
      <c r="A226" s="57">
        <v>221</v>
      </c>
      <c r="B226" s="6"/>
      <c r="C226" s="6"/>
      <c r="D226" s="18" t="s">
        <v>463</v>
      </c>
      <c r="E226" s="2">
        <v>1222300</v>
      </c>
      <c r="F226" s="2">
        <v>1210340</v>
      </c>
      <c r="G226" s="2">
        <v>1210340</v>
      </c>
      <c r="H226" s="2"/>
      <c r="I226" s="23">
        <v>1205063</v>
      </c>
      <c r="J226" s="23">
        <v>1205063</v>
      </c>
      <c r="K226" s="23"/>
      <c r="L226" s="61">
        <f t="shared" si="61"/>
        <v>0.9956400680800436</v>
      </c>
      <c r="M226" s="61">
        <f t="shared" si="62"/>
        <v>0.0020623595502656184</v>
      </c>
      <c r="N226" s="42"/>
    </row>
    <row r="227" spans="1:14" s="43" customFormat="1" ht="63.75">
      <c r="A227" s="58">
        <v>222</v>
      </c>
      <c r="B227" s="6"/>
      <c r="C227" s="6"/>
      <c r="D227" s="18" t="s">
        <v>26</v>
      </c>
      <c r="E227" s="2"/>
      <c r="F227" s="2">
        <v>240284</v>
      </c>
      <c r="G227" s="2">
        <v>240284</v>
      </c>
      <c r="H227" s="2">
        <v>240284</v>
      </c>
      <c r="I227" s="23">
        <v>128558.56</v>
      </c>
      <c r="J227" s="23">
        <v>128558.56</v>
      </c>
      <c r="K227" s="23">
        <v>128558.56</v>
      </c>
      <c r="L227" s="61">
        <f t="shared" si="61"/>
        <v>0.5350275507316342</v>
      </c>
      <c r="M227" s="61">
        <f t="shared" si="62"/>
        <v>0.00022001669123057922</v>
      </c>
      <c r="N227" s="42"/>
    </row>
    <row r="228" spans="1:14" s="43" customFormat="1" ht="12.75">
      <c r="A228" s="57">
        <v>223</v>
      </c>
      <c r="B228" s="6"/>
      <c r="C228" s="14">
        <v>80102</v>
      </c>
      <c r="D228" s="19" t="s">
        <v>379</v>
      </c>
      <c r="E228" s="12">
        <f aca="true" t="shared" si="63" ref="E228:K228">SUM(E229:E231)</f>
        <v>3747500</v>
      </c>
      <c r="F228" s="12">
        <f t="shared" si="63"/>
        <v>3976870</v>
      </c>
      <c r="G228" s="12">
        <f t="shared" si="63"/>
        <v>3618170</v>
      </c>
      <c r="H228" s="12">
        <f t="shared" si="63"/>
        <v>3103950</v>
      </c>
      <c r="I228" s="22">
        <f t="shared" si="63"/>
        <v>3902900.49</v>
      </c>
      <c r="J228" s="22">
        <f t="shared" si="63"/>
        <v>3548071.48</v>
      </c>
      <c r="K228" s="22">
        <f t="shared" si="63"/>
        <v>3065909.25</v>
      </c>
      <c r="L228" s="61">
        <f t="shared" si="61"/>
        <v>0.981400068395497</v>
      </c>
      <c r="M228" s="61">
        <f t="shared" si="62"/>
        <v>0.006679471612096514</v>
      </c>
      <c r="N228" s="42"/>
    </row>
    <row r="229" spans="1:14" s="43" customFormat="1" ht="25.5">
      <c r="A229" s="58">
        <v>224</v>
      </c>
      <c r="B229" s="6"/>
      <c r="C229" s="6"/>
      <c r="D229" s="18" t="s">
        <v>380</v>
      </c>
      <c r="E229" s="2">
        <v>3104200</v>
      </c>
      <c r="F229" s="2">
        <v>2952170</v>
      </c>
      <c r="G229" s="2">
        <v>2952170</v>
      </c>
      <c r="H229" s="2">
        <v>2572050</v>
      </c>
      <c r="I229" s="23">
        <v>2894750.94</v>
      </c>
      <c r="J229" s="23">
        <v>2894750.94</v>
      </c>
      <c r="K229" s="23">
        <v>2542252.11</v>
      </c>
      <c r="L229" s="61">
        <f t="shared" si="61"/>
        <v>0.9805502189914537</v>
      </c>
      <c r="M229" s="61">
        <f t="shared" si="62"/>
        <v>0.004954112147455673</v>
      </c>
      <c r="N229" s="42"/>
    </row>
    <row r="230" spans="1:14" s="43" customFormat="1" ht="25.5">
      <c r="A230" s="57">
        <v>225</v>
      </c>
      <c r="B230" s="6"/>
      <c r="C230" s="6"/>
      <c r="D230" s="18" t="s">
        <v>381</v>
      </c>
      <c r="E230" s="2">
        <v>643300</v>
      </c>
      <c r="F230" s="2">
        <v>666000</v>
      </c>
      <c r="G230" s="2">
        <v>666000</v>
      </c>
      <c r="H230" s="2">
        <v>531900</v>
      </c>
      <c r="I230" s="23">
        <v>653320.54</v>
      </c>
      <c r="J230" s="23">
        <v>653320.54</v>
      </c>
      <c r="K230" s="23">
        <v>523657.14</v>
      </c>
      <c r="L230" s="61">
        <f t="shared" si="61"/>
        <v>0.9809617717717718</v>
      </c>
      <c r="M230" s="61">
        <f t="shared" si="62"/>
        <v>0.0011181007590920068</v>
      </c>
      <c r="N230" s="42"/>
    </row>
    <row r="231" spans="1:14" s="43" customFormat="1" ht="25.5">
      <c r="A231" s="58">
        <v>226</v>
      </c>
      <c r="B231" s="6"/>
      <c r="C231" s="6"/>
      <c r="D231" s="18" t="s">
        <v>475</v>
      </c>
      <c r="E231" s="2"/>
      <c r="F231" s="2">
        <v>358700</v>
      </c>
      <c r="G231" s="2"/>
      <c r="H231" s="2"/>
      <c r="I231" s="23">
        <v>354829.01</v>
      </c>
      <c r="J231" s="23"/>
      <c r="K231" s="23"/>
      <c r="L231" s="61">
        <f t="shared" si="61"/>
        <v>0.9892082798996376</v>
      </c>
      <c r="M231" s="61">
        <f t="shared" si="62"/>
        <v>0.000607258705548834</v>
      </c>
      <c r="N231" s="42"/>
    </row>
    <row r="232" spans="1:14" s="43" customFormat="1" ht="12.75">
      <c r="A232" s="57">
        <v>227</v>
      </c>
      <c r="B232" s="14"/>
      <c r="C232" s="14">
        <v>80104</v>
      </c>
      <c r="D232" s="15" t="s">
        <v>429</v>
      </c>
      <c r="E232" s="12">
        <f aca="true" t="shared" si="64" ref="E232:K232">SUM(E233:E266)</f>
        <v>20776100</v>
      </c>
      <c r="F232" s="12">
        <f t="shared" si="64"/>
        <v>22097002</v>
      </c>
      <c r="G232" s="12">
        <f t="shared" si="64"/>
        <v>22097002</v>
      </c>
      <c r="H232" s="12">
        <f t="shared" si="64"/>
        <v>19186292</v>
      </c>
      <c r="I232" s="22">
        <f t="shared" si="64"/>
        <v>21930238.24</v>
      </c>
      <c r="J232" s="22">
        <f t="shared" si="64"/>
        <v>21930238.24</v>
      </c>
      <c r="K232" s="22">
        <f t="shared" si="64"/>
        <v>19091398.580000002</v>
      </c>
      <c r="L232" s="61">
        <f t="shared" si="61"/>
        <v>0.9924531047243421</v>
      </c>
      <c r="M232" s="61">
        <f t="shared" si="62"/>
        <v>0.03753167782420028</v>
      </c>
      <c r="N232" s="42"/>
    </row>
    <row r="233" spans="1:14" s="43" customFormat="1" ht="12.75">
      <c r="A233" s="58">
        <v>228</v>
      </c>
      <c r="B233" s="6"/>
      <c r="C233" s="6"/>
      <c r="D233" s="16" t="s">
        <v>430</v>
      </c>
      <c r="E233" s="2">
        <v>602000</v>
      </c>
      <c r="F233" s="2">
        <v>610930</v>
      </c>
      <c r="G233" s="2">
        <v>610930</v>
      </c>
      <c r="H233" s="2">
        <v>585330</v>
      </c>
      <c r="I233" s="23">
        <v>601903.02</v>
      </c>
      <c r="J233" s="23">
        <v>601903.02</v>
      </c>
      <c r="K233" s="23">
        <v>575680.32</v>
      </c>
      <c r="L233" s="61">
        <f t="shared" si="61"/>
        <v>0.9852241991717545</v>
      </c>
      <c r="M233" s="61">
        <f t="shared" si="62"/>
        <v>0.0010301041867775522</v>
      </c>
      <c r="N233" s="42"/>
    </row>
    <row r="234" spans="1:14" s="43" customFormat="1" ht="12.75">
      <c r="A234" s="57">
        <v>229</v>
      </c>
      <c r="B234" s="6"/>
      <c r="C234" s="6"/>
      <c r="D234" s="16" t="s">
        <v>431</v>
      </c>
      <c r="E234" s="2">
        <v>675900</v>
      </c>
      <c r="F234" s="2">
        <v>730000</v>
      </c>
      <c r="G234" s="2">
        <v>730000</v>
      </c>
      <c r="H234" s="2">
        <v>698600</v>
      </c>
      <c r="I234" s="23">
        <v>729622.11</v>
      </c>
      <c r="J234" s="23">
        <v>729622.11</v>
      </c>
      <c r="K234" s="23">
        <v>699252.11</v>
      </c>
      <c r="L234" s="61">
        <f t="shared" si="61"/>
        <v>0.9994823424657534</v>
      </c>
      <c r="M234" s="61">
        <f t="shared" si="62"/>
        <v>0.001248684198787492</v>
      </c>
      <c r="N234" s="42"/>
    </row>
    <row r="235" spans="1:14" s="43" customFormat="1" ht="12.75">
      <c r="A235" s="58">
        <v>230</v>
      </c>
      <c r="B235" s="6"/>
      <c r="C235" s="6"/>
      <c r="D235" s="16" t="s">
        <v>382</v>
      </c>
      <c r="E235" s="2">
        <v>595900</v>
      </c>
      <c r="F235" s="2">
        <v>614050</v>
      </c>
      <c r="G235" s="2">
        <v>614050</v>
      </c>
      <c r="H235" s="2">
        <v>587250</v>
      </c>
      <c r="I235" s="23">
        <v>607216.44</v>
      </c>
      <c r="J235" s="23">
        <v>607216.44</v>
      </c>
      <c r="K235" s="23">
        <v>580516.44</v>
      </c>
      <c r="L235" s="61">
        <f t="shared" si="61"/>
        <v>0.9888713296962787</v>
      </c>
      <c r="M235" s="61">
        <f t="shared" si="62"/>
        <v>0.0010391976387228632</v>
      </c>
      <c r="N235" s="42"/>
    </row>
    <row r="236" spans="1:14" s="43" customFormat="1" ht="12.75">
      <c r="A236" s="57">
        <v>231</v>
      </c>
      <c r="B236" s="6"/>
      <c r="C236" s="6"/>
      <c r="D236" s="16" t="s">
        <v>27</v>
      </c>
      <c r="E236" s="2"/>
      <c r="F236" s="2">
        <v>91600</v>
      </c>
      <c r="G236" s="2">
        <v>91600</v>
      </c>
      <c r="H236" s="2"/>
      <c r="I236" s="23">
        <v>91044.81</v>
      </c>
      <c r="J236" s="23">
        <v>91044.81</v>
      </c>
      <c r="K236" s="23"/>
      <c r="L236" s="61">
        <f t="shared" si="61"/>
        <v>0.9939389737991267</v>
      </c>
      <c r="M236" s="61">
        <f t="shared" si="62"/>
        <v>0.00015581520086967957</v>
      </c>
      <c r="N236" s="42"/>
    </row>
    <row r="237" spans="1:14" s="43" customFormat="1" ht="12.75">
      <c r="A237" s="58">
        <v>232</v>
      </c>
      <c r="B237" s="6"/>
      <c r="C237" s="6"/>
      <c r="D237" s="16" t="s">
        <v>383</v>
      </c>
      <c r="E237" s="2">
        <v>572500</v>
      </c>
      <c r="F237" s="2">
        <v>592400</v>
      </c>
      <c r="G237" s="2">
        <v>592400</v>
      </c>
      <c r="H237" s="2">
        <v>563000</v>
      </c>
      <c r="I237" s="23">
        <v>591741.44</v>
      </c>
      <c r="J237" s="23">
        <v>591741.44</v>
      </c>
      <c r="K237" s="23">
        <v>562521.23</v>
      </c>
      <c r="L237" s="61">
        <f t="shared" si="61"/>
        <v>0.9988883187035785</v>
      </c>
      <c r="M237" s="61">
        <f t="shared" si="62"/>
        <v>0.0010127135345387994</v>
      </c>
      <c r="N237" s="42"/>
    </row>
    <row r="238" spans="1:14" s="43" customFormat="1" ht="12.75">
      <c r="A238" s="57">
        <v>233</v>
      </c>
      <c r="B238" s="6"/>
      <c r="C238" s="6"/>
      <c r="D238" s="16" t="s">
        <v>384</v>
      </c>
      <c r="E238" s="2">
        <v>590200</v>
      </c>
      <c r="F238" s="2">
        <v>624300</v>
      </c>
      <c r="G238" s="2">
        <v>624300</v>
      </c>
      <c r="H238" s="2">
        <v>599100</v>
      </c>
      <c r="I238" s="23">
        <v>621401.34</v>
      </c>
      <c r="J238" s="23">
        <v>621401.34</v>
      </c>
      <c r="K238" s="23">
        <v>596201.34</v>
      </c>
      <c r="L238" s="61">
        <f t="shared" si="61"/>
        <v>0.9953569437770302</v>
      </c>
      <c r="M238" s="61">
        <f t="shared" si="62"/>
        <v>0.001063473849995272</v>
      </c>
      <c r="N238" s="42"/>
    </row>
    <row r="239" spans="1:14" s="43" customFormat="1" ht="12.75">
      <c r="A239" s="58">
        <v>234</v>
      </c>
      <c r="B239" s="6"/>
      <c r="C239" s="6"/>
      <c r="D239" s="16" t="s">
        <v>432</v>
      </c>
      <c r="E239" s="2">
        <v>907200</v>
      </c>
      <c r="F239" s="2">
        <v>947900</v>
      </c>
      <c r="G239" s="2">
        <v>947900</v>
      </c>
      <c r="H239" s="2">
        <v>866000</v>
      </c>
      <c r="I239" s="23">
        <v>939960.12</v>
      </c>
      <c r="J239" s="23">
        <v>939960.12</v>
      </c>
      <c r="K239" s="23">
        <v>863194.03</v>
      </c>
      <c r="L239" s="61">
        <f t="shared" si="61"/>
        <v>0.9916237155818124</v>
      </c>
      <c r="M239" s="61">
        <f t="shared" si="62"/>
        <v>0.0016086592405134142</v>
      </c>
      <c r="N239" s="42"/>
    </row>
    <row r="240" spans="1:14" s="43" customFormat="1" ht="12.75">
      <c r="A240" s="57">
        <v>235</v>
      </c>
      <c r="B240" s="6"/>
      <c r="C240" s="6"/>
      <c r="D240" s="16" t="s">
        <v>385</v>
      </c>
      <c r="E240" s="2">
        <v>717700</v>
      </c>
      <c r="F240" s="2">
        <v>758380</v>
      </c>
      <c r="G240" s="2">
        <v>758380</v>
      </c>
      <c r="H240" s="2">
        <v>726580</v>
      </c>
      <c r="I240" s="23">
        <v>756094.25</v>
      </c>
      <c r="J240" s="23">
        <v>756094.25</v>
      </c>
      <c r="K240" s="23">
        <v>724348.95</v>
      </c>
      <c r="L240" s="61">
        <f t="shared" si="61"/>
        <v>0.9969860096521532</v>
      </c>
      <c r="M240" s="61">
        <f t="shared" si="62"/>
        <v>0.0012939889428091476</v>
      </c>
      <c r="N240" s="42"/>
    </row>
    <row r="241" spans="1:14" s="43" customFormat="1" ht="12.75">
      <c r="A241" s="58">
        <v>236</v>
      </c>
      <c r="B241" s="6"/>
      <c r="C241" s="6"/>
      <c r="D241" s="16" t="s">
        <v>28</v>
      </c>
      <c r="E241" s="2"/>
      <c r="F241" s="2">
        <v>83000</v>
      </c>
      <c r="G241" s="2">
        <v>83000</v>
      </c>
      <c r="H241" s="2"/>
      <c r="I241" s="23">
        <v>83000</v>
      </c>
      <c r="J241" s="23">
        <v>83000</v>
      </c>
      <c r="K241" s="23"/>
      <c r="L241" s="61">
        <f t="shared" si="61"/>
        <v>1</v>
      </c>
      <c r="M241" s="61">
        <f t="shared" si="62"/>
        <v>0.00014204721468673946</v>
      </c>
      <c r="N241" s="42"/>
    </row>
    <row r="242" spans="1:14" s="43" customFormat="1" ht="12.75">
      <c r="A242" s="57">
        <v>237</v>
      </c>
      <c r="B242" s="6"/>
      <c r="C242" s="6"/>
      <c r="D242" s="16" t="s">
        <v>386</v>
      </c>
      <c r="E242" s="2">
        <v>348600</v>
      </c>
      <c r="F242" s="2">
        <v>347600</v>
      </c>
      <c r="G242" s="2">
        <v>347600</v>
      </c>
      <c r="H242" s="2">
        <v>331300</v>
      </c>
      <c r="I242" s="23">
        <v>342786.06</v>
      </c>
      <c r="J242" s="23">
        <v>342786.06</v>
      </c>
      <c r="K242" s="23">
        <v>327386.06</v>
      </c>
      <c r="L242" s="61">
        <f t="shared" si="61"/>
        <v>0.9861509205983889</v>
      </c>
      <c r="M242" s="61">
        <f t="shared" si="62"/>
        <v>0.0005866482536920669</v>
      </c>
      <c r="N242" s="42"/>
    </row>
    <row r="243" spans="1:14" s="43" customFormat="1" ht="12.75">
      <c r="A243" s="58">
        <v>238</v>
      </c>
      <c r="B243" s="6"/>
      <c r="C243" s="6"/>
      <c r="D243" s="16" t="s">
        <v>507</v>
      </c>
      <c r="E243" s="2">
        <v>324500</v>
      </c>
      <c r="F243" s="2">
        <v>340650</v>
      </c>
      <c r="G243" s="2">
        <v>340650</v>
      </c>
      <c r="H243" s="2">
        <v>328250</v>
      </c>
      <c r="I243" s="23">
        <v>340452.62</v>
      </c>
      <c r="J243" s="23">
        <v>340452.62</v>
      </c>
      <c r="K243" s="23">
        <v>328052.62</v>
      </c>
      <c r="L243" s="61">
        <f t="shared" si="61"/>
        <v>0.9994205783061794</v>
      </c>
      <c r="M243" s="61">
        <f t="shared" si="62"/>
        <v>0.0005826547759494329</v>
      </c>
      <c r="N243" s="42"/>
    </row>
    <row r="244" spans="1:14" s="43" customFormat="1" ht="12.75">
      <c r="A244" s="57">
        <v>239</v>
      </c>
      <c r="B244" s="6"/>
      <c r="C244" s="6"/>
      <c r="D244" s="16" t="s">
        <v>387</v>
      </c>
      <c r="E244" s="2">
        <v>853100</v>
      </c>
      <c r="F244" s="2">
        <v>923630</v>
      </c>
      <c r="G244" s="2">
        <v>923630</v>
      </c>
      <c r="H244" s="2">
        <v>879430</v>
      </c>
      <c r="I244" s="23">
        <v>921698.42</v>
      </c>
      <c r="J244" s="23">
        <v>921698.42</v>
      </c>
      <c r="K244" s="23">
        <v>877688.42</v>
      </c>
      <c r="L244" s="61">
        <f t="shared" si="61"/>
        <v>0.9979087080324373</v>
      </c>
      <c r="M244" s="61">
        <f t="shared" si="62"/>
        <v>0.001577405943881549</v>
      </c>
      <c r="N244" s="42"/>
    </row>
    <row r="245" spans="1:14" s="43" customFormat="1" ht="12.75">
      <c r="A245" s="58">
        <v>240</v>
      </c>
      <c r="B245" s="6"/>
      <c r="C245" s="6"/>
      <c r="D245" s="16" t="s">
        <v>388</v>
      </c>
      <c r="E245" s="2">
        <v>680700</v>
      </c>
      <c r="F245" s="2">
        <v>803400</v>
      </c>
      <c r="G245" s="2">
        <v>803400</v>
      </c>
      <c r="H245" s="2">
        <v>710100</v>
      </c>
      <c r="I245" s="23">
        <v>801968.7</v>
      </c>
      <c r="J245" s="23">
        <v>801968.7</v>
      </c>
      <c r="K245" s="23">
        <v>708698.7</v>
      </c>
      <c r="L245" s="61">
        <f t="shared" si="61"/>
        <v>0.9982184466019417</v>
      </c>
      <c r="M245" s="61">
        <f t="shared" si="62"/>
        <v>0.0013724990373607873</v>
      </c>
      <c r="N245" s="42"/>
    </row>
    <row r="246" spans="1:14" s="43" customFormat="1" ht="12.75">
      <c r="A246" s="57">
        <v>241</v>
      </c>
      <c r="B246" s="6"/>
      <c r="C246" s="6"/>
      <c r="D246" s="16" t="s">
        <v>433</v>
      </c>
      <c r="E246" s="2">
        <v>498700</v>
      </c>
      <c r="F246" s="2">
        <v>546400</v>
      </c>
      <c r="G246" s="2">
        <v>546400</v>
      </c>
      <c r="H246" s="2">
        <v>514200</v>
      </c>
      <c r="I246" s="23">
        <v>544606.23</v>
      </c>
      <c r="J246" s="23">
        <v>544606.23</v>
      </c>
      <c r="K246" s="23">
        <v>513824.42</v>
      </c>
      <c r="L246" s="61">
        <f t="shared" si="61"/>
        <v>0.9967171120058564</v>
      </c>
      <c r="M246" s="61">
        <f t="shared" si="62"/>
        <v>0.0009320457599101905</v>
      </c>
      <c r="N246" s="42"/>
    </row>
    <row r="247" spans="1:14" s="43" customFormat="1" ht="12.75">
      <c r="A247" s="58">
        <v>242</v>
      </c>
      <c r="B247" s="6"/>
      <c r="C247" s="6"/>
      <c r="D247" s="16" t="s">
        <v>389</v>
      </c>
      <c r="E247" s="2">
        <v>563400</v>
      </c>
      <c r="F247" s="2">
        <v>592700</v>
      </c>
      <c r="G247" s="2">
        <v>592700</v>
      </c>
      <c r="H247" s="2">
        <v>564500</v>
      </c>
      <c r="I247" s="23">
        <v>592358.56</v>
      </c>
      <c r="J247" s="23">
        <v>592358.56</v>
      </c>
      <c r="K247" s="23">
        <v>564333.14</v>
      </c>
      <c r="L247" s="61">
        <f t="shared" si="61"/>
        <v>0.9994239244137001</v>
      </c>
      <c r="M247" s="61">
        <f t="shared" si="62"/>
        <v>0.0010137696812511788</v>
      </c>
      <c r="N247" s="42"/>
    </row>
    <row r="248" spans="1:14" s="43" customFormat="1" ht="12.75">
      <c r="A248" s="57">
        <v>243</v>
      </c>
      <c r="B248" s="6"/>
      <c r="C248" s="6"/>
      <c r="D248" s="16" t="s">
        <v>390</v>
      </c>
      <c r="E248" s="2">
        <v>647000</v>
      </c>
      <c r="F248" s="2">
        <v>672900</v>
      </c>
      <c r="G248" s="2">
        <v>672900</v>
      </c>
      <c r="H248" s="2">
        <v>638700</v>
      </c>
      <c r="I248" s="23">
        <v>669986.28</v>
      </c>
      <c r="J248" s="23">
        <v>669986.28</v>
      </c>
      <c r="K248" s="23">
        <v>636486.28</v>
      </c>
      <c r="L248" s="61">
        <f t="shared" si="61"/>
        <v>0.9956699063753901</v>
      </c>
      <c r="M248" s="61">
        <f t="shared" si="62"/>
        <v>0.0011466227102690353</v>
      </c>
      <c r="N248" s="42"/>
    </row>
    <row r="249" spans="1:14" s="43" customFormat="1" ht="12.75">
      <c r="A249" s="58">
        <v>244</v>
      </c>
      <c r="B249" s="6"/>
      <c r="C249" s="6"/>
      <c r="D249" s="16" t="s">
        <v>434</v>
      </c>
      <c r="E249" s="2">
        <v>604600</v>
      </c>
      <c r="F249" s="2">
        <v>665650</v>
      </c>
      <c r="G249" s="2">
        <v>665650</v>
      </c>
      <c r="H249" s="2">
        <v>639250</v>
      </c>
      <c r="I249" s="23">
        <v>656895.66</v>
      </c>
      <c r="J249" s="23">
        <v>656895.66</v>
      </c>
      <c r="K249" s="23">
        <v>630651.66</v>
      </c>
      <c r="L249" s="61">
        <f t="shared" si="61"/>
        <v>0.986848433861639</v>
      </c>
      <c r="M249" s="61">
        <f t="shared" si="62"/>
        <v>0.0011242192631663545</v>
      </c>
      <c r="N249" s="42"/>
    </row>
    <row r="250" spans="1:14" s="43" customFormat="1" ht="12.75">
      <c r="A250" s="57">
        <v>245</v>
      </c>
      <c r="B250" s="6" t="s">
        <v>435</v>
      </c>
      <c r="C250" s="6"/>
      <c r="D250" s="16" t="s">
        <v>391</v>
      </c>
      <c r="E250" s="2">
        <v>569000</v>
      </c>
      <c r="F250" s="2">
        <v>695230</v>
      </c>
      <c r="G250" s="2">
        <v>695230</v>
      </c>
      <c r="H250" s="2">
        <v>606830</v>
      </c>
      <c r="I250" s="23">
        <v>655316.98</v>
      </c>
      <c r="J250" s="23">
        <v>655316.98</v>
      </c>
      <c r="K250" s="23">
        <v>602530.03</v>
      </c>
      <c r="L250" s="61">
        <f t="shared" si="61"/>
        <v>0.9425901931734821</v>
      </c>
      <c r="M250" s="61">
        <f t="shared" si="62"/>
        <v>0.001121517490914768</v>
      </c>
      <c r="N250" s="42"/>
    </row>
    <row r="251" spans="1:14" s="43" customFormat="1" ht="12.75">
      <c r="A251" s="58">
        <v>246</v>
      </c>
      <c r="B251" s="6"/>
      <c r="C251" s="6"/>
      <c r="D251" s="16" t="s">
        <v>392</v>
      </c>
      <c r="E251" s="2">
        <v>467700</v>
      </c>
      <c r="F251" s="2">
        <v>538152</v>
      </c>
      <c r="G251" s="2">
        <v>538152</v>
      </c>
      <c r="H251" s="2">
        <v>506552</v>
      </c>
      <c r="I251" s="23">
        <v>524884.55</v>
      </c>
      <c r="J251" s="23">
        <v>524884.55</v>
      </c>
      <c r="K251" s="23">
        <v>493284.55</v>
      </c>
      <c r="L251" s="61">
        <f t="shared" si="61"/>
        <v>0.9753462776315986</v>
      </c>
      <c r="M251" s="61">
        <f t="shared" si="62"/>
        <v>0.0008982938356578631</v>
      </c>
      <c r="N251" s="42"/>
    </row>
    <row r="252" spans="1:14" s="43" customFormat="1" ht="12.75">
      <c r="A252" s="57">
        <v>247</v>
      </c>
      <c r="B252" s="6"/>
      <c r="C252" s="6"/>
      <c r="D252" s="16" t="s">
        <v>393</v>
      </c>
      <c r="E252" s="2">
        <v>568100</v>
      </c>
      <c r="F252" s="2">
        <v>564300</v>
      </c>
      <c r="G252" s="2">
        <v>564300</v>
      </c>
      <c r="H252" s="2">
        <v>540100</v>
      </c>
      <c r="I252" s="23">
        <v>561192</v>
      </c>
      <c r="J252" s="23">
        <v>561192</v>
      </c>
      <c r="K252" s="23">
        <v>536992</v>
      </c>
      <c r="L252" s="61">
        <f t="shared" si="61"/>
        <v>0.9944922913343966</v>
      </c>
      <c r="M252" s="61">
        <f t="shared" si="62"/>
        <v>0.0009604308494515746</v>
      </c>
      <c r="N252" s="42"/>
    </row>
    <row r="253" spans="1:14" s="43" customFormat="1" ht="12.75">
      <c r="A253" s="58">
        <v>248</v>
      </c>
      <c r="B253" s="6"/>
      <c r="C253" s="6"/>
      <c r="D253" s="16" t="s">
        <v>394</v>
      </c>
      <c r="E253" s="2">
        <v>331900</v>
      </c>
      <c r="F253" s="2">
        <v>392200</v>
      </c>
      <c r="G253" s="2">
        <v>392200</v>
      </c>
      <c r="H253" s="2">
        <v>337900</v>
      </c>
      <c r="I253" s="23">
        <v>368831.83</v>
      </c>
      <c r="J253" s="23">
        <v>368831.83</v>
      </c>
      <c r="K253" s="23">
        <v>335292.43</v>
      </c>
      <c r="L253" s="61">
        <f t="shared" si="61"/>
        <v>0.9404177205507395</v>
      </c>
      <c r="M253" s="61">
        <f t="shared" si="62"/>
        <v>0.0006312233028832891</v>
      </c>
      <c r="N253" s="42"/>
    </row>
    <row r="254" spans="1:14" s="43" customFormat="1" ht="12.75">
      <c r="A254" s="57">
        <v>249</v>
      </c>
      <c r="B254" s="6"/>
      <c r="C254" s="6"/>
      <c r="D254" s="16" t="s">
        <v>436</v>
      </c>
      <c r="E254" s="2">
        <v>436100</v>
      </c>
      <c r="F254" s="2">
        <v>483200</v>
      </c>
      <c r="G254" s="2">
        <v>483200</v>
      </c>
      <c r="H254" s="2">
        <v>465700</v>
      </c>
      <c r="I254" s="23">
        <v>481915.53</v>
      </c>
      <c r="J254" s="23">
        <v>481915.53</v>
      </c>
      <c r="K254" s="23">
        <v>464415.53</v>
      </c>
      <c r="L254" s="61">
        <f t="shared" si="61"/>
        <v>0.9973417425496689</v>
      </c>
      <c r="M254" s="61">
        <f t="shared" si="62"/>
        <v>0.000824756129527516</v>
      </c>
      <c r="N254" s="42"/>
    </row>
    <row r="255" spans="1:14" s="43" customFormat="1" ht="25.5">
      <c r="A255" s="58">
        <v>250</v>
      </c>
      <c r="B255" s="6"/>
      <c r="C255" s="6"/>
      <c r="D255" s="16" t="s">
        <v>513</v>
      </c>
      <c r="E255" s="2">
        <v>320500</v>
      </c>
      <c r="F255" s="2">
        <v>303500</v>
      </c>
      <c r="G255" s="2">
        <v>303500</v>
      </c>
      <c r="H255" s="2">
        <v>288600</v>
      </c>
      <c r="I255" s="23">
        <v>303205.85</v>
      </c>
      <c r="J255" s="23">
        <v>303205.85</v>
      </c>
      <c r="K255" s="23">
        <v>288305.85</v>
      </c>
      <c r="L255" s="61">
        <f t="shared" si="61"/>
        <v>0.9990308072487644</v>
      </c>
      <c r="M255" s="61">
        <f t="shared" si="62"/>
        <v>0.0005189101984244014</v>
      </c>
      <c r="N255" s="42"/>
    </row>
    <row r="256" spans="1:14" s="43" customFormat="1" ht="12.75">
      <c r="A256" s="57">
        <v>251</v>
      </c>
      <c r="B256" s="6"/>
      <c r="C256" s="6"/>
      <c r="D256" s="16" t="s">
        <v>465</v>
      </c>
      <c r="E256" s="2">
        <v>577500</v>
      </c>
      <c r="F256" s="2">
        <v>586700</v>
      </c>
      <c r="G256" s="2">
        <v>586700</v>
      </c>
      <c r="H256" s="2">
        <v>561000</v>
      </c>
      <c r="I256" s="23">
        <v>583890.49</v>
      </c>
      <c r="J256" s="23">
        <v>583890.49</v>
      </c>
      <c r="K256" s="23">
        <v>558190.49</v>
      </c>
      <c r="L256" s="61">
        <f t="shared" si="61"/>
        <v>0.9952113345832623</v>
      </c>
      <c r="M256" s="61">
        <f t="shared" si="62"/>
        <v>0.0009992773227298253</v>
      </c>
      <c r="N256" s="42"/>
    </row>
    <row r="257" spans="1:14" s="43" customFormat="1" ht="12.75">
      <c r="A257" s="58">
        <v>252</v>
      </c>
      <c r="B257" s="6"/>
      <c r="C257" s="6"/>
      <c r="D257" s="16" t="s">
        <v>437</v>
      </c>
      <c r="E257" s="2">
        <v>486800</v>
      </c>
      <c r="F257" s="2">
        <v>519330</v>
      </c>
      <c r="G257" s="2">
        <v>519330</v>
      </c>
      <c r="H257" s="2">
        <v>493930</v>
      </c>
      <c r="I257" s="23">
        <v>519046.45</v>
      </c>
      <c r="J257" s="23">
        <v>519046.45</v>
      </c>
      <c r="K257" s="23">
        <v>493678.38</v>
      </c>
      <c r="L257" s="61">
        <f t="shared" si="61"/>
        <v>0.9994540080488322</v>
      </c>
      <c r="M257" s="61">
        <f t="shared" si="62"/>
        <v>0.0008883024399462649</v>
      </c>
      <c r="N257" s="42"/>
    </row>
    <row r="258" spans="1:14" s="43" customFormat="1" ht="12.75">
      <c r="A258" s="57">
        <v>253</v>
      </c>
      <c r="B258" s="6"/>
      <c r="C258" s="6"/>
      <c r="D258" s="16" t="s">
        <v>395</v>
      </c>
      <c r="E258" s="2">
        <v>609900</v>
      </c>
      <c r="F258" s="2">
        <v>620200</v>
      </c>
      <c r="G258" s="2">
        <v>620200</v>
      </c>
      <c r="H258" s="2">
        <v>596400</v>
      </c>
      <c r="I258" s="23">
        <v>607649.02</v>
      </c>
      <c r="J258" s="23">
        <v>607649.02</v>
      </c>
      <c r="K258" s="23">
        <v>583849.02</v>
      </c>
      <c r="L258" s="61">
        <f t="shared" si="61"/>
        <v>0.979763011931635</v>
      </c>
      <c r="M258" s="61">
        <f t="shared" si="62"/>
        <v>0.001039937961423215</v>
      </c>
      <c r="N258" s="42"/>
    </row>
    <row r="259" spans="1:14" s="43" customFormat="1" ht="12.75">
      <c r="A259" s="58">
        <v>254</v>
      </c>
      <c r="B259" s="6"/>
      <c r="C259" s="6"/>
      <c r="D259" s="16" t="s">
        <v>396</v>
      </c>
      <c r="E259" s="2">
        <v>624700</v>
      </c>
      <c r="F259" s="2">
        <v>678900</v>
      </c>
      <c r="G259" s="2">
        <v>678900</v>
      </c>
      <c r="H259" s="2">
        <v>645600</v>
      </c>
      <c r="I259" s="23">
        <v>675939.49</v>
      </c>
      <c r="J259" s="23">
        <v>675939.49</v>
      </c>
      <c r="K259" s="23">
        <v>643000.98</v>
      </c>
      <c r="L259" s="61">
        <f t="shared" si="61"/>
        <v>0.9956392546766829</v>
      </c>
      <c r="M259" s="61">
        <f t="shared" si="62"/>
        <v>0.0011568111066418696</v>
      </c>
      <c r="N259" s="42"/>
    </row>
    <row r="260" spans="1:14" s="43" customFormat="1" ht="12.75">
      <c r="A260" s="57">
        <v>255</v>
      </c>
      <c r="B260" s="6"/>
      <c r="C260" s="6"/>
      <c r="D260" s="16" t="s">
        <v>397</v>
      </c>
      <c r="E260" s="2">
        <v>534500</v>
      </c>
      <c r="F260" s="2">
        <v>534900</v>
      </c>
      <c r="G260" s="2">
        <v>534900</v>
      </c>
      <c r="H260" s="2">
        <v>455800</v>
      </c>
      <c r="I260" s="23">
        <v>531046.11</v>
      </c>
      <c r="J260" s="23">
        <v>531046.11</v>
      </c>
      <c r="K260" s="23">
        <v>452990.13</v>
      </c>
      <c r="L260" s="61">
        <f t="shared" si="61"/>
        <v>0.9927951205832866</v>
      </c>
      <c r="M260" s="61">
        <f t="shared" si="62"/>
        <v>0.0009088388047678055</v>
      </c>
      <c r="N260" s="42"/>
    </row>
    <row r="261" spans="1:14" s="43" customFormat="1" ht="12.75">
      <c r="A261" s="58">
        <v>256</v>
      </c>
      <c r="B261" s="6"/>
      <c r="C261" s="6"/>
      <c r="D261" s="16" t="s">
        <v>438</v>
      </c>
      <c r="E261" s="2">
        <v>307100</v>
      </c>
      <c r="F261" s="2">
        <v>312200</v>
      </c>
      <c r="G261" s="2">
        <v>312200</v>
      </c>
      <c r="H261" s="2">
        <v>296500</v>
      </c>
      <c r="I261" s="23">
        <v>311218.46</v>
      </c>
      <c r="J261" s="23">
        <v>311218.46</v>
      </c>
      <c r="K261" s="23">
        <v>295693.63</v>
      </c>
      <c r="L261" s="61">
        <f t="shared" si="61"/>
        <v>0.9968560538116593</v>
      </c>
      <c r="M261" s="61">
        <f t="shared" si="62"/>
        <v>0.0005326230771336921</v>
      </c>
      <c r="N261" s="42"/>
    </row>
    <row r="262" spans="1:14" s="43" customFormat="1" ht="12.75">
      <c r="A262" s="57">
        <v>257</v>
      </c>
      <c r="B262" s="6"/>
      <c r="C262" s="6"/>
      <c r="D262" s="16" t="s">
        <v>398</v>
      </c>
      <c r="E262" s="2">
        <v>1935700</v>
      </c>
      <c r="F262" s="2">
        <v>1981330</v>
      </c>
      <c r="G262" s="2">
        <v>1981330</v>
      </c>
      <c r="H262" s="2">
        <v>1840330</v>
      </c>
      <c r="I262" s="23">
        <v>1978407.48</v>
      </c>
      <c r="J262" s="23">
        <v>1978407.48</v>
      </c>
      <c r="K262" s="23">
        <v>1839214.44</v>
      </c>
      <c r="L262" s="61">
        <f t="shared" si="61"/>
        <v>0.9985249706005562</v>
      </c>
      <c r="M262" s="61">
        <f t="shared" si="62"/>
        <v>0.0033858707475832675</v>
      </c>
      <c r="N262" s="42"/>
    </row>
    <row r="263" spans="1:14" s="43" customFormat="1" ht="12.75">
      <c r="A263" s="58">
        <v>258</v>
      </c>
      <c r="B263" s="6"/>
      <c r="C263" s="6"/>
      <c r="D263" s="16" t="s">
        <v>439</v>
      </c>
      <c r="E263" s="2">
        <v>1063600</v>
      </c>
      <c r="F263" s="2">
        <v>1111430</v>
      </c>
      <c r="G263" s="2">
        <v>1111430</v>
      </c>
      <c r="H263" s="2">
        <v>1065330</v>
      </c>
      <c r="I263" s="23">
        <v>1110663.8</v>
      </c>
      <c r="J263" s="23">
        <v>1110663.8</v>
      </c>
      <c r="K263" s="23">
        <v>1064563.8</v>
      </c>
      <c r="L263" s="61">
        <f aca="true" t="shared" si="65" ref="L263:L326">I263/F263</f>
        <v>0.9993106178526763</v>
      </c>
      <c r="M263" s="61">
        <f aca="true" t="shared" si="66" ref="M263:M326">I263/$I$693</f>
        <v>0.0019008036053420466</v>
      </c>
      <c r="N263" s="42"/>
    </row>
    <row r="264" spans="1:14" s="43" customFormat="1" ht="12.75">
      <c r="A264" s="57">
        <v>259</v>
      </c>
      <c r="B264" s="6"/>
      <c r="C264" s="6"/>
      <c r="D264" s="16" t="s">
        <v>399</v>
      </c>
      <c r="E264" s="2">
        <v>951800</v>
      </c>
      <c r="F264" s="2">
        <v>970880</v>
      </c>
      <c r="G264" s="2">
        <v>970880</v>
      </c>
      <c r="H264" s="2">
        <v>924830</v>
      </c>
      <c r="I264" s="23">
        <v>968643.45</v>
      </c>
      <c r="J264" s="23">
        <v>968643.45</v>
      </c>
      <c r="K264" s="23">
        <v>922660.91</v>
      </c>
      <c r="L264" s="61">
        <f t="shared" si="65"/>
        <v>0.9976963682432431</v>
      </c>
      <c r="M264" s="61">
        <f t="shared" si="66"/>
        <v>0.0016577482421331804</v>
      </c>
      <c r="N264" s="42"/>
    </row>
    <row r="265" spans="1:14" s="43" customFormat="1" ht="12.75">
      <c r="A265" s="58">
        <v>260</v>
      </c>
      <c r="B265" s="6"/>
      <c r="C265" s="6"/>
      <c r="D265" s="16" t="s">
        <v>440</v>
      </c>
      <c r="E265" s="2">
        <v>342400</v>
      </c>
      <c r="F265" s="2">
        <v>342500</v>
      </c>
      <c r="G265" s="2">
        <v>342500</v>
      </c>
      <c r="H265" s="2">
        <v>329300</v>
      </c>
      <c r="I265" s="23">
        <v>341100.69</v>
      </c>
      <c r="J265" s="23">
        <v>341100.69</v>
      </c>
      <c r="K265" s="23">
        <v>327900.69</v>
      </c>
      <c r="L265" s="61">
        <f t="shared" si="65"/>
        <v>0.9959144233576642</v>
      </c>
      <c r="M265" s="61">
        <f t="shared" si="66"/>
        <v>0.0005837638908701803</v>
      </c>
      <c r="N265" s="42"/>
    </row>
    <row r="266" spans="1:14" s="43" customFormat="1" ht="12.75">
      <c r="A266" s="57">
        <v>261</v>
      </c>
      <c r="B266" s="6"/>
      <c r="C266" s="6"/>
      <c r="D266" s="16" t="s">
        <v>441</v>
      </c>
      <c r="E266" s="2">
        <v>1466800</v>
      </c>
      <c r="F266" s="2">
        <v>1516560</v>
      </c>
      <c r="G266" s="2">
        <v>1516560</v>
      </c>
      <c r="H266" s="2"/>
      <c r="I266" s="23">
        <v>1514550</v>
      </c>
      <c r="J266" s="23">
        <v>1514550</v>
      </c>
      <c r="K266" s="23"/>
      <c r="L266" s="61">
        <f t="shared" si="65"/>
        <v>0.9986746320620351</v>
      </c>
      <c r="M266" s="61">
        <f t="shared" si="66"/>
        <v>0.002592019385587967</v>
      </c>
      <c r="N266" s="42"/>
    </row>
    <row r="267" spans="1:14" s="43" customFormat="1" ht="12.75">
      <c r="A267" s="58">
        <v>262</v>
      </c>
      <c r="B267" s="6"/>
      <c r="C267" s="14">
        <v>80105</v>
      </c>
      <c r="D267" s="15" t="s">
        <v>442</v>
      </c>
      <c r="E267" s="12">
        <f aca="true" t="shared" si="67" ref="E267:K267">E268</f>
        <v>568200</v>
      </c>
      <c r="F267" s="12">
        <f t="shared" si="67"/>
        <v>587845</v>
      </c>
      <c r="G267" s="12">
        <f t="shared" si="67"/>
        <v>587845</v>
      </c>
      <c r="H267" s="12">
        <f t="shared" si="67"/>
        <v>494030</v>
      </c>
      <c r="I267" s="22">
        <f t="shared" si="67"/>
        <v>573178.58</v>
      </c>
      <c r="J267" s="22">
        <f t="shared" si="67"/>
        <v>573178.58</v>
      </c>
      <c r="K267" s="22">
        <f t="shared" si="67"/>
        <v>484222.89</v>
      </c>
      <c r="L267" s="61">
        <f t="shared" si="65"/>
        <v>0.9750505320280005</v>
      </c>
      <c r="M267" s="61">
        <f t="shared" si="66"/>
        <v>0.0009809448290012104</v>
      </c>
      <c r="N267" s="42"/>
    </row>
    <row r="268" spans="1:14" s="43" customFormat="1" ht="12.75">
      <c r="A268" s="57">
        <v>263</v>
      </c>
      <c r="B268" s="6"/>
      <c r="C268" s="6"/>
      <c r="D268" s="16" t="s">
        <v>443</v>
      </c>
      <c r="E268" s="2">
        <v>568200</v>
      </c>
      <c r="F268" s="2">
        <v>587845</v>
      </c>
      <c r="G268" s="2">
        <v>587845</v>
      </c>
      <c r="H268" s="2">
        <v>494030</v>
      </c>
      <c r="I268" s="23">
        <v>573178.58</v>
      </c>
      <c r="J268" s="23">
        <v>573178.58</v>
      </c>
      <c r="K268" s="23">
        <v>484222.89</v>
      </c>
      <c r="L268" s="61">
        <f t="shared" si="65"/>
        <v>0.9750505320280005</v>
      </c>
      <c r="M268" s="61">
        <f t="shared" si="66"/>
        <v>0.0009809448290012104</v>
      </c>
      <c r="N268" s="42"/>
    </row>
    <row r="269" spans="1:14" s="43" customFormat="1" ht="12.75">
      <c r="A269" s="58">
        <v>264</v>
      </c>
      <c r="B269" s="14"/>
      <c r="C269" s="14">
        <v>80110</v>
      </c>
      <c r="D269" s="19" t="s">
        <v>400</v>
      </c>
      <c r="E269" s="12">
        <f aca="true" t="shared" si="68" ref="E269:K269">SUM(E270:E289)</f>
        <v>20723000</v>
      </c>
      <c r="F269" s="12">
        <f t="shared" si="68"/>
        <v>22250019</v>
      </c>
      <c r="G269" s="12">
        <f t="shared" si="68"/>
        <v>21289519</v>
      </c>
      <c r="H269" s="12">
        <f t="shared" si="68"/>
        <v>16882140</v>
      </c>
      <c r="I269" s="22">
        <f t="shared" si="68"/>
        <v>21671667.86</v>
      </c>
      <c r="J269" s="22">
        <f t="shared" si="68"/>
        <v>20728156.24</v>
      </c>
      <c r="K269" s="22">
        <f t="shared" si="68"/>
        <v>16636883.59</v>
      </c>
      <c r="L269" s="61">
        <f t="shared" si="65"/>
        <v>0.9740067125335937</v>
      </c>
      <c r="M269" s="61">
        <f t="shared" si="66"/>
        <v>0.037089157314808816</v>
      </c>
      <c r="N269" s="42"/>
    </row>
    <row r="270" spans="1:14" s="43" customFormat="1" ht="12.75">
      <c r="A270" s="57">
        <v>265</v>
      </c>
      <c r="B270" s="6"/>
      <c r="C270" s="6"/>
      <c r="D270" s="18" t="s">
        <v>401</v>
      </c>
      <c r="E270" s="2">
        <v>3755300</v>
      </c>
      <c r="F270" s="2">
        <v>3866410</v>
      </c>
      <c r="G270" s="2">
        <v>3866410</v>
      </c>
      <c r="H270" s="2">
        <v>2868600</v>
      </c>
      <c r="I270" s="23">
        <v>3650597.6</v>
      </c>
      <c r="J270" s="23">
        <v>3650597.6</v>
      </c>
      <c r="K270" s="23">
        <v>2854768.29</v>
      </c>
      <c r="L270" s="61">
        <f t="shared" si="65"/>
        <v>0.9441827431648481</v>
      </c>
      <c r="M270" s="61">
        <f t="shared" si="66"/>
        <v>0.006247677361711998</v>
      </c>
      <c r="N270" s="42"/>
    </row>
    <row r="271" spans="1:14" s="43" customFormat="1" ht="12.75">
      <c r="A271" s="58">
        <v>266</v>
      </c>
      <c r="B271" s="6"/>
      <c r="C271" s="6"/>
      <c r="D271" s="18" t="s">
        <v>29</v>
      </c>
      <c r="E271" s="2"/>
      <c r="F271" s="2">
        <v>3700</v>
      </c>
      <c r="G271" s="2"/>
      <c r="H271" s="2"/>
      <c r="I271" s="23">
        <v>3700</v>
      </c>
      <c r="J271" s="23"/>
      <c r="K271" s="23"/>
      <c r="L271" s="61">
        <f t="shared" si="65"/>
        <v>1</v>
      </c>
      <c r="M271" s="61">
        <f t="shared" si="66"/>
        <v>6.332225233023325E-06</v>
      </c>
      <c r="N271" s="42"/>
    </row>
    <row r="272" spans="1:14" s="43" customFormat="1" ht="12.75">
      <c r="A272" s="57">
        <v>267</v>
      </c>
      <c r="B272" s="6"/>
      <c r="C272" s="6"/>
      <c r="D272" s="18" t="s">
        <v>402</v>
      </c>
      <c r="E272" s="2">
        <v>2147600</v>
      </c>
      <c r="F272" s="2">
        <v>2204050</v>
      </c>
      <c r="G272" s="2">
        <v>2204050</v>
      </c>
      <c r="H272" s="2">
        <v>1823100</v>
      </c>
      <c r="I272" s="23">
        <v>2145840.44</v>
      </c>
      <c r="J272" s="23">
        <v>2145840.44</v>
      </c>
      <c r="K272" s="23">
        <v>1800148.96</v>
      </c>
      <c r="L272" s="61">
        <f t="shared" si="65"/>
        <v>0.973589728000726</v>
      </c>
      <c r="M272" s="61">
        <f t="shared" si="66"/>
        <v>0.003672417562218885</v>
      </c>
      <c r="N272" s="42"/>
    </row>
    <row r="273" spans="1:14" s="43" customFormat="1" ht="12.75">
      <c r="A273" s="58">
        <v>268</v>
      </c>
      <c r="B273" s="6"/>
      <c r="C273" s="6"/>
      <c r="D273" s="18" t="s">
        <v>403</v>
      </c>
      <c r="E273" s="2">
        <v>2067600</v>
      </c>
      <c r="F273" s="2">
        <v>1984900</v>
      </c>
      <c r="G273" s="2">
        <v>1984900</v>
      </c>
      <c r="H273" s="2">
        <v>1570230</v>
      </c>
      <c r="I273" s="23">
        <v>1950699.37</v>
      </c>
      <c r="J273" s="23">
        <v>1950699.37</v>
      </c>
      <c r="K273" s="23">
        <v>1541937.52</v>
      </c>
      <c r="L273" s="61">
        <f t="shared" si="65"/>
        <v>0.9827695954456145</v>
      </c>
      <c r="M273" s="61">
        <f t="shared" si="66"/>
        <v>0.003338450749393704</v>
      </c>
      <c r="N273" s="42"/>
    </row>
    <row r="274" spans="1:14" s="44" customFormat="1" ht="25.5">
      <c r="A274" s="57">
        <v>269</v>
      </c>
      <c r="B274" s="6"/>
      <c r="C274" s="6"/>
      <c r="D274" s="18" t="s">
        <v>30</v>
      </c>
      <c r="E274" s="2"/>
      <c r="F274" s="2">
        <v>740000</v>
      </c>
      <c r="G274" s="2"/>
      <c r="H274" s="2"/>
      <c r="I274" s="23">
        <v>731068.62</v>
      </c>
      <c r="J274" s="23"/>
      <c r="K274" s="23"/>
      <c r="L274" s="61">
        <f t="shared" si="65"/>
        <v>0.9879305675675676</v>
      </c>
      <c r="M274" s="61">
        <f t="shared" si="66"/>
        <v>0.0012511597736852814</v>
      </c>
      <c r="N274" s="42"/>
    </row>
    <row r="275" spans="1:14" s="43" customFormat="1" ht="12.75">
      <c r="A275" s="58">
        <v>270</v>
      </c>
      <c r="B275" s="6"/>
      <c r="C275" s="6"/>
      <c r="D275" s="18" t="s">
        <v>404</v>
      </c>
      <c r="E275" s="2">
        <v>2183900</v>
      </c>
      <c r="F275" s="2">
        <v>2160500</v>
      </c>
      <c r="G275" s="2">
        <v>2160500</v>
      </c>
      <c r="H275" s="2">
        <v>1818930</v>
      </c>
      <c r="I275" s="23">
        <v>2088853.68</v>
      </c>
      <c r="J275" s="23">
        <v>2088853.68</v>
      </c>
      <c r="K275" s="23">
        <v>1757738.94</v>
      </c>
      <c r="L275" s="61">
        <f t="shared" si="65"/>
        <v>0.9668380837769035</v>
      </c>
      <c r="M275" s="61">
        <f t="shared" si="66"/>
        <v>0.003574889724483684</v>
      </c>
      <c r="N275" s="42"/>
    </row>
    <row r="276" spans="1:14" s="43" customFormat="1" ht="25.5">
      <c r="A276" s="57">
        <v>271</v>
      </c>
      <c r="B276" s="6"/>
      <c r="C276" s="6"/>
      <c r="D276" s="18" t="s">
        <v>31</v>
      </c>
      <c r="E276" s="2"/>
      <c r="F276" s="2">
        <v>29570</v>
      </c>
      <c r="G276" s="2">
        <v>29570</v>
      </c>
      <c r="H276" s="2"/>
      <c r="I276" s="23">
        <v>29569.95</v>
      </c>
      <c r="J276" s="23">
        <v>29569.95</v>
      </c>
      <c r="K276" s="23"/>
      <c r="L276" s="61">
        <f t="shared" si="65"/>
        <v>0.9999983090970579</v>
      </c>
      <c r="M276" s="61">
        <f t="shared" si="66"/>
        <v>5.06063739268211E-05</v>
      </c>
      <c r="N276" s="42"/>
    </row>
    <row r="277" spans="1:14" s="43" customFormat="1" ht="12.75">
      <c r="A277" s="58">
        <v>272</v>
      </c>
      <c r="B277" s="6"/>
      <c r="C277" s="6"/>
      <c r="D277" s="18" t="s">
        <v>405</v>
      </c>
      <c r="E277" s="2">
        <v>2632200</v>
      </c>
      <c r="F277" s="2">
        <v>2762235</v>
      </c>
      <c r="G277" s="2">
        <v>2762235</v>
      </c>
      <c r="H277" s="2">
        <v>2364260</v>
      </c>
      <c r="I277" s="23">
        <v>2719213.63</v>
      </c>
      <c r="J277" s="23">
        <v>2719213.63</v>
      </c>
      <c r="K277" s="23">
        <v>2336521.34</v>
      </c>
      <c r="L277" s="61">
        <f t="shared" si="65"/>
        <v>0.9844251593365517</v>
      </c>
      <c r="M277" s="61">
        <f t="shared" si="66"/>
        <v>0.0046536954491532305</v>
      </c>
      <c r="N277" s="42"/>
    </row>
    <row r="278" spans="1:14" s="43" customFormat="1" ht="12.75">
      <c r="A278" s="57">
        <v>273</v>
      </c>
      <c r="B278" s="6"/>
      <c r="C278" s="6"/>
      <c r="D278" s="18" t="s">
        <v>32</v>
      </c>
      <c r="E278" s="2"/>
      <c r="F278" s="2">
        <v>107614</v>
      </c>
      <c r="G278" s="2">
        <v>107614</v>
      </c>
      <c r="H278" s="2"/>
      <c r="I278" s="23">
        <v>104523.6</v>
      </c>
      <c r="J278" s="23">
        <v>104523.6</v>
      </c>
      <c r="K278" s="23"/>
      <c r="L278" s="61">
        <f t="shared" si="65"/>
        <v>0.9712825468805174</v>
      </c>
      <c r="M278" s="61">
        <f t="shared" si="66"/>
        <v>0.00017888296685579375</v>
      </c>
      <c r="N278" s="42"/>
    </row>
    <row r="279" spans="1:14" s="43" customFormat="1" ht="12.75">
      <c r="A279" s="58">
        <v>274</v>
      </c>
      <c r="B279" s="6"/>
      <c r="C279" s="6"/>
      <c r="D279" s="18" t="s">
        <v>406</v>
      </c>
      <c r="E279" s="2">
        <v>1943200</v>
      </c>
      <c r="F279" s="2">
        <v>1940400</v>
      </c>
      <c r="G279" s="2">
        <v>1940400</v>
      </c>
      <c r="H279" s="2">
        <v>1500230</v>
      </c>
      <c r="I279" s="23">
        <v>1909538.69</v>
      </c>
      <c r="J279" s="23">
        <v>1909538.69</v>
      </c>
      <c r="K279" s="23">
        <v>1484891.25</v>
      </c>
      <c r="L279" s="61">
        <f t="shared" si="65"/>
        <v>0.984095387548959</v>
      </c>
      <c r="M279" s="61">
        <f t="shared" si="66"/>
        <v>0.003268007858446569</v>
      </c>
      <c r="N279" s="42"/>
    </row>
    <row r="280" spans="1:14" s="43" customFormat="1" ht="12.75">
      <c r="A280" s="57">
        <v>275</v>
      </c>
      <c r="B280" s="6"/>
      <c r="C280" s="6"/>
      <c r="D280" s="18" t="s">
        <v>407</v>
      </c>
      <c r="E280" s="2">
        <v>2449800</v>
      </c>
      <c r="F280" s="2">
        <v>2648550</v>
      </c>
      <c r="G280" s="2">
        <v>2648550</v>
      </c>
      <c r="H280" s="2">
        <v>2304430</v>
      </c>
      <c r="I280" s="23">
        <v>2636469.05</v>
      </c>
      <c r="J280" s="23">
        <v>2636469.05</v>
      </c>
      <c r="K280" s="23">
        <v>2301380.81</v>
      </c>
      <c r="L280" s="61">
        <f t="shared" si="65"/>
        <v>0.9954386551131751</v>
      </c>
      <c r="M280" s="61">
        <f t="shared" si="66"/>
        <v>0.004512085363377037</v>
      </c>
      <c r="N280" s="42"/>
    </row>
    <row r="281" spans="1:14" s="43" customFormat="1" ht="25.5">
      <c r="A281" s="58">
        <v>276</v>
      </c>
      <c r="B281" s="6"/>
      <c r="C281" s="6"/>
      <c r="D281" s="18" t="s">
        <v>33</v>
      </c>
      <c r="E281" s="2">
        <v>100000</v>
      </c>
      <c r="F281" s="2">
        <v>53800</v>
      </c>
      <c r="G281" s="2"/>
      <c r="H281" s="2"/>
      <c r="I281" s="23">
        <v>48580</v>
      </c>
      <c r="J281" s="23"/>
      <c r="K281" s="23"/>
      <c r="L281" s="61">
        <f t="shared" si="65"/>
        <v>0.9029739776951673</v>
      </c>
      <c r="M281" s="61">
        <f t="shared" si="66"/>
        <v>8.314040589737113E-05</v>
      </c>
      <c r="N281" s="42"/>
    </row>
    <row r="282" spans="1:14" s="43" customFormat="1" ht="12.75">
      <c r="A282" s="57">
        <v>277</v>
      </c>
      <c r="B282" s="6"/>
      <c r="C282" s="6"/>
      <c r="D282" s="18" t="s">
        <v>34</v>
      </c>
      <c r="E282" s="2"/>
      <c r="F282" s="2">
        <v>126200</v>
      </c>
      <c r="G282" s="2"/>
      <c r="H282" s="2"/>
      <c r="I282" s="23">
        <v>126200</v>
      </c>
      <c r="J282" s="23"/>
      <c r="K282" s="23"/>
      <c r="L282" s="61">
        <f t="shared" si="65"/>
        <v>1</v>
      </c>
      <c r="M282" s="61">
        <f t="shared" si="66"/>
        <v>0.00021598022281284963</v>
      </c>
      <c r="N282" s="42"/>
    </row>
    <row r="283" spans="1:14" s="43" customFormat="1" ht="12.75">
      <c r="A283" s="58">
        <v>278</v>
      </c>
      <c r="B283" s="6"/>
      <c r="C283" s="6"/>
      <c r="D283" s="18" t="s">
        <v>35</v>
      </c>
      <c r="E283" s="2"/>
      <c r="F283" s="2">
        <v>78000</v>
      </c>
      <c r="G283" s="2">
        <v>78000</v>
      </c>
      <c r="H283" s="2"/>
      <c r="I283" s="23">
        <v>72781.93</v>
      </c>
      <c r="J283" s="23">
        <v>72781.93</v>
      </c>
      <c r="K283" s="23"/>
      <c r="L283" s="61">
        <f t="shared" si="65"/>
        <v>0.9331016666666666</v>
      </c>
      <c r="M283" s="61">
        <f t="shared" si="66"/>
        <v>0.00012455988477138848</v>
      </c>
      <c r="N283" s="42"/>
    </row>
    <row r="284" spans="1:14" s="43" customFormat="1" ht="12.75">
      <c r="A284" s="57">
        <v>279</v>
      </c>
      <c r="B284" s="6"/>
      <c r="C284" s="6"/>
      <c r="D284" s="18" t="s">
        <v>408</v>
      </c>
      <c r="E284" s="2">
        <v>1993400</v>
      </c>
      <c r="F284" s="2">
        <v>2008400</v>
      </c>
      <c r="G284" s="2">
        <v>2008400</v>
      </c>
      <c r="H284" s="2">
        <v>1741630</v>
      </c>
      <c r="I284" s="23">
        <v>1948795.23</v>
      </c>
      <c r="J284" s="23">
        <v>1948795.23</v>
      </c>
      <c r="K284" s="23">
        <v>1691900.26</v>
      </c>
      <c r="L284" s="61">
        <f t="shared" si="65"/>
        <v>0.9703222615016929</v>
      </c>
      <c r="M284" s="61">
        <f t="shared" si="66"/>
        <v>0.003335191980919323</v>
      </c>
      <c r="N284" s="42"/>
    </row>
    <row r="285" spans="1:14" s="43" customFormat="1" ht="12.75">
      <c r="A285" s="58">
        <v>280</v>
      </c>
      <c r="B285" s="6"/>
      <c r="C285" s="6"/>
      <c r="D285" s="18" t="s">
        <v>36</v>
      </c>
      <c r="E285" s="2"/>
      <c r="F285" s="2">
        <v>1800</v>
      </c>
      <c r="G285" s="2"/>
      <c r="H285" s="2"/>
      <c r="I285" s="23">
        <v>1800</v>
      </c>
      <c r="J285" s="23"/>
      <c r="K285" s="23"/>
      <c r="L285" s="61">
        <f t="shared" si="65"/>
        <v>1</v>
      </c>
      <c r="M285" s="61">
        <f t="shared" si="66"/>
        <v>3.0805420052545908E-06</v>
      </c>
      <c r="N285" s="42"/>
    </row>
    <row r="286" spans="1:14" s="43" customFormat="1" ht="25.5">
      <c r="A286" s="57">
        <v>281</v>
      </c>
      <c r="B286" s="6"/>
      <c r="C286" s="6"/>
      <c r="D286" s="18" t="s">
        <v>466</v>
      </c>
      <c r="E286" s="2">
        <v>651200</v>
      </c>
      <c r="F286" s="2">
        <v>656590</v>
      </c>
      <c r="G286" s="2">
        <v>656590</v>
      </c>
      <c r="H286" s="2">
        <v>526630</v>
      </c>
      <c r="I286" s="23">
        <v>648481.18</v>
      </c>
      <c r="J286" s="23">
        <v>648481.18</v>
      </c>
      <c r="K286" s="23">
        <v>521579.63</v>
      </c>
      <c r="L286" s="61">
        <f t="shared" si="65"/>
        <v>0.9876501012808603</v>
      </c>
      <c r="M286" s="61">
        <f t="shared" si="66"/>
        <v>0.0011098186192261463</v>
      </c>
      <c r="N286" s="42"/>
    </row>
    <row r="287" spans="1:14" s="43" customFormat="1" ht="25.5">
      <c r="A287" s="58">
        <v>282</v>
      </c>
      <c r="B287" s="6"/>
      <c r="C287" s="6"/>
      <c r="D287" s="18" t="s">
        <v>409</v>
      </c>
      <c r="E287" s="2">
        <v>387600</v>
      </c>
      <c r="F287" s="2">
        <v>389900</v>
      </c>
      <c r="G287" s="2">
        <v>389900</v>
      </c>
      <c r="H287" s="2">
        <v>364100</v>
      </c>
      <c r="I287" s="23">
        <v>371335.89</v>
      </c>
      <c r="J287" s="23">
        <v>371335.89</v>
      </c>
      <c r="K287" s="23">
        <v>346016.59</v>
      </c>
      <c r="L287" s="61">
        <f t="shared" si="65"/>
        <v>0.9523875096178508</v>
      </c>
      <c r="M287" s="61">
        <f t="shared" si="66"/>
        <v>0.0006355087817797768</v>
      </c>
      <c r="N287" s="42"/>
    </row>
    <row r="288" spans="1:14" s="43" customFormat="1" ht="25.5">
      <c r="A288" s="57">
        <v>283</v>
      </c>
      <c r="B288" s="6"/>
      <c r="C288" s="6"/>
      <c r="D288" s="18" t="s">
        <v>37</v>
      </c>
      <c r="E288" s="2">
        <v>35000</v>
      </c>
      <c r="F288" s="2">
        <v>35000</v>
      </c>
      <c r="G288" s="2"/>
      <c r="H288" s="2"/>
      <c r="I288" s="23">
        <v>32163</v>
      </c>
      <c r="J288" s="23"/>
      <c r="K288" s="23"/>
      <c r="L288" s="61">
        <f t="shared" si="65"/>
        <v>0.9189428571428572</v>
      </c>
      <c r="M288" s="61">
        <f t="shared" si="66"/>
        <v>5.5044151397224113E-05</v>
      </c>
      <c r="N288" s="42"/>
    </row>
    <row r="289" spans="1:14" s="43" customFormat="1" ht="12.75">
      <c r="A289" s="58">
        <v>284</v>
      </c>
      <c r="B289" s="6"/>
      <c r="C289" s="6"/>
      <c r="D289" s="18" t="s">
        <v>410</v>
      </c>
      <c r="E289" s="2">
        <v>376200</v>
      </c>
      <c r="F289" s="2">
        <v>452400</v>
      </c>
      <c r="G289" s="2">
        <v>452400</v>
      </c>
      <c r="H289" s="2"/>
      <c r="I289" s="23">
        <v>451456</v>
      </c>
      <c r="J289" s="23">
        <v>451456</v>
      </c>
      <c r="K289" s="23"/>
      <c r="L289" s="61">
        <f t="shared" si="65"/>
        <v>0.9979133510167993</v>
      </c>
      <c r="M289" s="61">
        <f t="shared" si="66"/>
        <v>0.0007726273175134536</v>
      </c>
      <c r="N289" s="42"/>
    </row>
    <row r="290" spans="1:14" s="43" customFormat="1" ht="12.75">
      <c r="A290" s="57">
        <v>285</v>
      </c>
      <c r="B290" s="6"/>
      <c r="C290" s="14">
        <v>80111</v>
      </c>
      <c r="D290" s="19" t="s">
        <v>411</v>
      </c>
      <c r="E290" s="12">
        <f aca="true" t="shared" si="69" ref="E290:K290">SUM(E291:E291)</f>
        <v>1353700</v>
      </c>
      <c r="F290" s="12">
        <f t="shared" si="69"/>
        <v>1577633</v>
      </c>
      <c r="G290" s="12">
        <f t="shared" si="69"/>
        <v>1577633</v>
      </c>
      <c r="H290" s="12">
        <f t="shared" si="69"/>
        <v>1366350</v>
      </c>
      <c r="I290" s="22">
        <f t="shared" si="69"/>
        <v>1552573.26</v>
      </c>
      <c r="J290" s="22">
        <f t="shared" si="69"/>
        <v>1552573.26</v>
      </c>
      <c r="K290" s="22">
        <f t="shared" si="69"/>
        <v>1360510.83</v>
      </c>
      <c r="L290" s="61">
        <f t="shared" si="65"/>
        <v>0.9841156086364826</v>
      </c>
      <c r="M290" s="61">
        <f t="shared" si="66"/>
        <v>0.0026570928575916984</v>
      </c>
      <c r="N290" s="42"/>
    </row>
    <row r="291" spans="1:14" s="43" customFormat="1" ht="25.5">
      <c r="A291" s="58">
        <v>286</v>
      </c>
      <c r="B291" s="6"/>
      <c r="C291" s="6"/>
      <c r="D291" s="18" t="s">
        <v>412</v>
      </c>
      <c r="E291" s="2">
        <v>1353700</v>
      </c>
      <c r="F291" s="2">
        <v>1577633</v>
      </c>
      <c r="G291" s="2">
        <v>1577633</v>
      </c>
      <c r="H291" s="2">
        <v>1366350</v>
      </c>
      <c r="I291" s="23">
        <v>1552573.26</v>
      </c>
      <c r="J291" s="23">
        <v>1552573.26</v>
      </c>
      <c r="K291" s="23">
        <v>1360510.83</v>
      </c>
      <c r="L291" s="61">
        <f t="shared" si="65"/>
        <v>0.9841156086364826</v>
      </c>
      <c r="M291" s="61">
        <f t="shared" si="66"/>
        <v>0.0026570928575916984</v>
      </c>
      <c r="N291" s="42"/>
    </row>
    <row r="292" spans="1:14" s="43" customFormat="1" ht="12.75">
      <c r="A292" s="57">
        <v>287</v>
      </c>
      <c r="B292" s="14"/>
      <c r="C292" s="14">
        <v>80113</v>
      </c>
      <c r="D292" s="19" t="s">
        <v>413</v>
      </c>
      <c r="E292" s="12">
        <f aca="true" t="shared" si="70" ref="E292:K292">SUM(E293:E301)</f>
        <v>439500</v>
      </c>
      <c r="F292" s="12">
        <f t="shared" si="70"/>
        <v>397700</v>
      </c>
      <c r="G292" s="12">
        <f t="shared" si="70"/>
        <v>397700</v>
      </c>
      <c r="H292" s="12">
        <f t="shared" si="70"/>
        <v>126000</v>
      </c>
      <c r="I292" s="22">
        <f t="shared" si="70"/>
        <v>337958.79000000004</v>
      </c>
      <c r="J292" s="22">
        <f t="shared" si="70"/>
        <v>337958.79000000004</v>
      </c>
      <c r="K292" s="22">
        <f t="shared" si="70"/>
        <v>122398.01</v>
      </c>
      <c r="L292" s="61">
        <f t="shared" si="65"/>
        <v>0.8497832285642445</v>
      </c>
      <c r="M292" s="61">
        <f t="shared" si="66"/>
        <v>0.0005783868048000085</v>
      </c>
      <c r="N292" s="42"/>
    </row>
    <row r="293" spans="1:14" s="43" customFormat="1" ht="12.75">
      <c r="A293" s="58">
        <v>288</v>
      </c>
      <c r="B293" s="6"/>
      <c r="C293" s="6"/>
      <c r="D293" s="18" t="s">
        <v>375</v>
      </c>
      <c r="E293" s="2"/>
      <c r="F293" s="2">
        <v>4800</v>
      </c>
      <c r="G293" s="2">
        <v>4800</v>
      </c>
      <c r="H293" s="2"/>
      <c r="I293" s="23">
        <v>3588</v>
      </c>
      <c r="J293" s="23">
        <v>3588</v>
      </c>
      <c r="K293" s="23"/>
      <c r="L293" s="61">
        <f t="shared" si="65"/>
        <v>0.7475</v>
      </c>
      <c r="M293" s="61">
        <f t="shared" si="66"/>
        <v>6.140547063807484E-06</v>
      </c>
      <c r="N293" s="42"/>
    </row>
    <row r="294" spans="1:14" s="43" customFormat="1" ht="12.75">
      <c r="A294" s="57">
        <v>289</v>
      </c>
      <c r="B294" s="6"/>
      <c r="C294" s="6"/>
      <c r="D294" s="18" t="s">
        <v>402</v>
      </c>
      <c r="E294" s="2">
        <v>201100</v>
      </c>
      <c r="F294" s="2">
        <v>183800</v>
      </c>
      <c r="G294" s="2">
        <v>183800</v>
      </c>
      <c r="H294" s="2">
        <v>116800</v>
      </c>
      <c r="I294" s="23">
        <v>176989.15</v>
      </c>
      <c r="J294" s="23">
        <v>176989.15</v>
      </c>
      <c r="K294" s="23">
        <v>114208.75</v>
      </c>
      <c r="L294" s="61">
        <f t="shared" si="65"/>
        <v>0.9629442328618063</v>
      </c>
      <c r="M294" s="61">
        <f t="shared" si="66"/>
        <v>0.000302901395027392</v>
      </c>
      <c r="N294" s="42"/>
    </row>
    <row r="295" spans="1:14" s="43" customFormat="1" ht="12.75">
      <c r="A295" s="58">
        <v>290</v>
      </c>
      <c r="B295" s="6"/>
      <c r="C295" s="6"/>
      <c r="D295" s="18" t="s">
        <v>403</v>
      </c>
      <c r="E295" s="2">
        <v>2400</v>
      </c>
      <c r="F295" s="2">
        <v>2400</v>
      </c>
      <c r="G295" s="2">
        <v>2400</v>
      </c>
      <c r="H295" s="2"/>
      <c r="I295" s="23">
        <v>816.6</v>
      </c>
      <c r="J295" s="23">
        <v>816.6</v>
      </c>
      <c r="K295" s="23"/>
      <c r="L295" s="61">
        <f t="shared" si="65"/>
        <v>0.34025</v>
      </c>
      <c r="M295" s="61">
        <f t="shared" si="66"/>
        <v>1.3975392230504993E-06</v>
      </c>
      <c r="N295" s="42"/>
    </row>
    <row r="296" spans="1:14" s="43" customFormat="1" ht="12.75">
      <c r="A296" s="57">
        <v>291</v>
      </c>
      <c r="B296" s="6"/>
      <c r="C296" s="6"/>
      <c r="D296" s="18" t="s">
        <v>404</v>
      </c>
      <c r="E296" s="2">
        <v>22000</v>
      </c>
      <c r="F296" s="2">
        <v>17000</v>
      </c>
      <c r="G296" s="2">
        <v>17000</v>
      </c>
      <c r="H296" s="2"/>
      <c r="I296" s="23">
        <v>14026.35</v>
      </c>
      <c r="J296" s="23">
        <v>14026.35</v>
      </c>
      <c r="K296" s="23"/>
      <c r="L296" s="61">
        <f t="shared" si="65"/>
        <v>0.8250794117647059</v>
      </c>
      <c r="M296" s="61">
        <f t="shared" si="66"/>
        <v>2.4004866864112626E-05</v>
      </c>
      <c r="N296" s="42"/>
    </row>
    <row r="297" spans="1:14" s="43" customFormat="1" ht="12.75">
      <c r="A297" s="58">
        <v>292</v>
      </c>
      <c r="B297" s="6"/>
      <c r="C297" s="6"/>
      <c r="D297" s="18" t="s">
        <v>405</v>
      </c>
      <c r="E297" s="2">
        <v>33000</v>
      </c>
      <c r="F297" s="2">
        <v>26000</v>
      </c>
      <c r="G297" s="2">
        <v>26000</v>
      </c>
      <c r="H297" s="2"/>
      <c r="I297" s="23">
        <v>22582.2</v>
      </c>
      <c r="J297" s="23">
        <v>22582.2</v>
      </c>
      <c r="K297" s="23"/>
      <c r="L297" s="61">
        <f t="shared" si="65"/>
        <v>0.8685461538461539</v>
      </c>
      <c r="M297" s="61">
        <f t="shared" si="66"/>
        <v>3.864745315058901E-05</v>
      </c>
      <c r="N297" s="42"/>
    </row>
    <row r="298" spans="1:14" s="43" customFormat="1" ht="12.75">
      <c r="A298" s="57">
        <v>293</v>
      </c>
      <c r="B298" s="6"/>
      <c r="C298" s="6"/>
      <c r="D298" s="18" t="s">
        <v>406</v>
      </c>
      <c r="E298" s="2">
        <v>12000</v>
      </c>
      <c r="F298" s="2">
        <v>5000</v>
      </c>
      <c r="G298" s="2">
        <v>5000</v>
      </c>
      <c r="H298" s="2"/>
      <c r="I298" s="23">
        <v>3919.2</v>
      </c>
      <c r="J298" s="23">
        <v>3919.2</v>
      </c>
      <c r="K298" s="23"/>
      <c r="L298" s="61">
        <f t="shared" si="65"/>
        <v>0.78384</v>
      </c>
      <c r="M298" s="61">
        <f t="shared" si="66"/>
        <v>6.707366792774329E-06</v>
      </c>
      <c r="N298" s="42"/>
    </row>
    <row r="299" spans="1:14" s="43" customFormat="1" ht="12.75">
      <c r="A299" s="58">
        <v>294</v>
      </c>
      <c r="B299" s="6"/>
      <c r="C299" s="6"/>
      <c r="D299" s="18" t="s">
        <v>407</v>
      </c>
      <c r="E299" s="2">
        <v>33500</v>
      </c>
      <c r="F299" s="2">
        <v>25700</v>
      </c>
      <c r="G299" s="2">
        <v>25700</v>
      </c>
      <c r="H299" s="2">
        <v>9200</v>
      </c>
      <c r="I299" s="23">
        <v>24149.66</v>
      </c>
      <c r="J299" s="23">
        <v>24149.66</v>
      </c>
      <c r="K299" s="23">
        <v>8189.26</v>
      </c>
      <c r="L299" s="61">
        <f t="shared" si="65"/>
        <v>0.9396754863813229</v>
      </c>
      <c r="M299" s="61">
        <f t="shared" si="66"/>
        <v>4.133002335700921E-05</v>
      </c>
      <c r="N299" s="42"/>
    </row>
    <row r="300" spans="1:14" s="43" customFormat="1" ht="25.5">
      <c r="A300" s="57">
        <v>295</v>
      </c>
      <c r="B300" s="6"/>
      <c r="C300" s="6"/>
      <c r="D300" s="18" t="s">
        <v>466</v>
      </c>
      <c r="E300" s="2">
        <v>7500</v>
      </c>
      <c r="F300" s="2">
        <v>5000</v>
      </c>
      <c r="G300" s="2">
        <v>5000</v>
      </c>
      <c r="H300" s="2"/>
      <c r="I300" s="23">
        <v>4443.6</v>
      </c>
      <c r="J300" s="23">
        <v>4443.6</v>
      </c>
      <c r="K300" s="23"/>
      <c r="L300" s="61">
        <f t="shared" si="65"/>
        <v>0.8887200000000001</v>
      </c>
      <c r="M300" s="61">
        <f t="shared" si="66"/>
        <v>7.6048313636385E-06</v>
      </c>
      <c r="N300" s="42"/>
    </row>
    <row r="301" spans="1:14" s="43" customFormat="1" ht="25.5">
      <c r="A301" s="58">
        <v>296</v>
      </c>
      <c r="B301" s="6"/>
      <c r="C301" s="6"/>
      <c r="D301" s="18" t="s">
        <v>476</v>
      </c>
      <c r="E301" s="2">
        <v>128000</v>
      </c>
      <c r="F301" s="2">
        <v>128000</v>
      </c>
      <c r="G301" s="2">
        <v>128000</v>
      </c>
      <c r="H301" s="2"/>
      <c r="I301" s="23">
        <v>87444.03</v>
      </c>
      <c r="J301" s="23">
        <v>87444.03</v>
      </c>
      <c r="K301" s="23"/>
      <c r="L301" s="61">
        <f t="shared" si="65"/>
        <v>0.683156484375</v>
      </c>
      <c r="M301" s="61">
        <f t="shared" si="66"/>
        <v>0.00014965278195763478</v>
      </c>
      <c r="N301" s="42"/>
    </row>
    <row r="302" spans="1:14" s="43" customFormat="1" ht="12.75">
      <c r="A302" s="57">
        <v>297</v>
      </c>
      <c r="B302" s="14"/>
      <c r="C302" s="14">
        <v>80120</v>
      </c>
      <c r="D302" s="15" t="s">
        <v>414</v>
      </c>
      <c r="E302" s="12">
        <f aca="true" t="shared" si="71" ref="E302:K302">SUM(E303:E315)</f>
        <v>22690200</v>
      </c>
      <c r="F302" s="12">
        <f t="shared" si="71"/>
        <v>23353904</v>
      </c>
      <c r="G302" s="12">
        <f t="shared" si="71"/>
        <v>22437404</v>
      </c>
      <c r="H302" s="12">
        <f t="shared" si="71"/>
        <v>16871660</v>
      </c>
      <c r="I302" s="22">
        <f t="shared" si="71"/>
        <v>22961149.39</v>
      </c>
      <c r="J302" s="22">
        <f t="shared" si="71"/>
        <v>22044991.89</v>
      </c>
      <c r="K302" s="22">
        <f t="shared" si="71"/>
        <v>16643650.030000001</v>
      </c>
      <c r="L302" s="61">
        <f t="shared" si="65"/>
        <v>0.9831824858918663</v>
      </c>
      <c r="M302" s="61">
        <f t="shared" si="66"/>
        <v>0.0392959917693449</v>
      </c>
      <c r="N302" s="42"/>
    </row>
    <row r="303" spans="1:14" s="43" customFormat="1" ht="12.75">
      <c r="A303" s="58">
        <v>298</v>
      </c>
      <c r="B303" s="6"/>
      <c r="C303" s="6"/>
      <c r="D303" s="16" t="s">
        <v>467</v>
      </c>
      <c r="E303" s="2">
        <v>2934300</v>
      </c>
      <c r="F303" s="2">
        <v>3075120</v>
      </c>
      <c r="G303" s="2">
        <v>3075120</v>
      </c>
      <c r="H303" s="2">
        <v>2680270</v>
      </c>
      <c r="I303" s="23">
        <v>3053629.21</v>
      </c>
      <c r="J303" s="23">
        <v>3053629.21</v>
      </c>
      <c r="K303" s="23">
        <v>2666110.06</v>
      </c>
      <c r="L303" s="61">
        <f t="shared" si="65"/>
        <v>0.9930113979291865</v>
      </c>
      <c r="M303" s="61">
        <f t="shared" si="66"/>
        <v>0.005226018361042996</v>
      </c>
      <c r="N303" s="42"/>
    </row>
    <row r="304" spans="1:14" s="44" customFormat="1" ht="12.75">
      <c r="A304" s="57">
        <v>299</v>
      </c>
      <c r="B304" s="6"/>
      <c r="C304" s="6"/>
      <c r="D304" s="16" t="s">
        <v>468</v>
      </c>
      <c r="E304" s="2">
        <v>4703200</v>
      </c>
      <c r="F304" s="2">
        <v>5056307</v>
      </c>
      <c r="G304" s="2">
        <v>5056307</v>
      </c>
      <c r="H304" s="2">
        <v>4351860</v>
      </c>
      <c r="I304" s="23">
        <v>5028884.3</v>
      </c>
      <c r="J304" s="23">
        <v>5028884.3</v>
      </c>
      <c r="K304" s="23">
        <v>4329096.18</v>
      </c>
      <c r="L304" s="61">
        <f t="shared" si="65"/>
        <v>0.9945765357997447</v>
      </c>
      <c r="M304" s="61">
        <f t="shared" si="66"/>
        <v>0.008606494069841849</v>
      </c>
      <c r="N304" s="42"/>
    </row>
    <row r="305" spans="1:14" s="44" customFormat="1" ht="12.75">
      <c r="A305" s="58">
        <v>300</v>
      </c>
      <c r="B305" s="6"/>
      <c r="C305" s="6"/>
      <c r="D305" s="16" t="s">
        <v>38</v>
      </c>
      <c r="E305" s="2">
        <v>1300000</v>
      </c>
      <c r="F305" s="2">
        <v>860000</v>
      </c>
      <c r="G305" s="2"/>
      <c r="H305" s="2"/>
      <c r="I305" s="23">
        <v>860000</v>
      </c>
      <c r="J305" s="23"/>
      <c r="K305" s="23"/>
      <c r="L305" s="61">
        <f t="shared" si="65"/>
        <v>1</v>
      </c>
      <c r="M305" s="61">
        <f t="shared" si="66"/>
        <v>0.0014718145136216377</v>
      </c>
      <c r="N305" s="42"/>
    </row>
    <row r="306" spans="1:14" s="44" customFormat="1" ht="25.5">
      <c r="A306" s="57">
        <v>301</v>
      </c>
      <c r="B306" s="6"/>
      <c r="C306" s="6"/>
      <c r="D306" s="16" t="s">
        <v>39</v>
      </c>
      <c r="E306" s="2"/>
      <c r="F306" s="2">
        <v>16000</v>
      </c>
      <c r="G306" s="2"/>
      <c r="H306" s="2"/>
      <c r="I306" s="23">
        <v>15982</v>
      </c>
      <c r="J306" s="23"/>
      <c r="K306" s="23"/>
      <c r="L306" s="61">
        <f t="shared" si="65"/>
        <v>0.998875</v>
      </c>
      <c r="M306" s="61">
        <f t="shared" si="66"/>
        <v>2.7351790182210482E-05</v>
      </c>
      <c r="N306" s="42"/>
    </row>
    <row r="307" spans="1:14" s="44" customFormat="1" ht="25.5">
      <c r="A307" s="58">
        <v>302</v>
      </c>
      <c r="B307" s="6"/>
      <c r="C307" s="6"/>
      <c r="D307" s="16" t="s">
        <v>469</v>
      </c>
      <c r="E307" s="2">
        <v>2483200</v>
      </c>
      <c r="F307" s="2">
        <v>2643427</v>
      </c>
      <c r="G307" s="2">
        <v>2643427</v>
      </c>
      <c r="H307" s="2">
        <v>2189260</v>
      </c>
      <c r="I307" s="23">
        <v>2617841.56</v>
      </c>
      <c r="J307" s="23">
        <v>2617841.56</v>
      </c>
      <c r="K307" s="23">
        <v>2176781.08</v>
      </c>
      <c r="L307" s="61">
        <f t="shared" si="65"/>
        <v>0.9903211096807288</v>
      </c>
      <c r="M307" s="61">
        <f t="shared" si="66"/>
        <v>0.004480206049267336</v>
      </c>
      <c r="N307" s="42"/>
    </row>
    <row r="308" spans="1:14" s="44" customFormat="1" ht="38.25">
      <c r="A308" s="57">
        <v>303</v>
      </c>
      <c r="B308" s="6"/>
      <c r="C308" s="6"/>
      <c r="D308" s="16" t="s">
        <v>470</v>
      </c>
      <c r="E308" s="2">
        <v>1790400</v>
      </c>
      <c r="F308" s="2">
        <v>1769260</v>
      </c>
      <c r="G308" s="2">
        <v>1769260</v>
      </c>
      <c r="H308" s="2">
        <v>1500260</v>
      </c>
      <c r="I308" s="23">
        <v>1726381.98</v>
      </c>
      <c r="J308" s="23">
        <v>1726381.98</v>
      </c>
      <c r="K308" s="23">
        <v>1466407.33</v>
      </c>
      <c r="L308" s="61">
        <f t="shared" si="65"/>
        <v>0.9757649977956886</v>
      </c>
      <c r="M308" s="61">
        <f t="shared" si="66"/>
        <v>0.0029545512258358836</v>
      </c>
      <c r="N308" s="42"/>
    </row>
    <row r="309" spans="1:14" s="43" customFormat="1" ht="51">
      <c r="A309" s="58">
        <v>304</v>
      </c>
      <c r="B309" s="6"/>
      <c r="C309" s="6"/>
      <c r="D309" s="16" t="s">
        <v>40</v>
      </c>
      <c r="E309" s="2"/>
      <c r="F309" s="2">
        <v>5500</v>
      </c>
      <c r="G309" s="2"/>
      <c r="H309" s="2"/>
      <c r="I309" s="23">
        <v>5500</v>
      </c>
      <c r="J309" s="23"/>
      <c r="K309" s="23"/>
      <c r="L309" s="61">
        <f t="shared" si="65"/>
        <v>1</v>
      </c>
      <c r="M309" s="61">
        <f t="shared" si="66"/>
        <v>9.412767238277916E-06</v>
      </c>
      <c r="N309" s="42"/>
    </row>
    <row r="310" spans="1:14" s="44" customFormat="1" ht="25.5">
      <c r="A310" s="57">
        <v>305</v>
      </c>
      <c r="B310" s="6"/>
      <c r="C310" s="6"/>
      <c r="D310" s="16" t="s">
        <v>41</v>
      </c>
      <c r="E310" s="2"/>
      <c r="F310" s="2">
        <v>30000</v>
      </c>
      <c r="G310" s="2"/>
      <c r="H310" s="2"/>
      <c r="I310" s="23">
        <v>29676.5</v>
      </c>
      <c r="J310" s="23"/>
      <c r="K310" s="23"/>
      <c r="L310" s="61">
        <f t="shared" si="65"/>
        <v>0.9892166666666666</v>
      </c>
      <c r="M310" s="61">
        <f t="shared" si="66"/>
        <v>5.0788724899409924E-05</v>
      </c>
      <c r="N310" s="42"/>
    </row>
    <row r="311" spans="1:14" s="43" customFormat="1" ht="25.5">
      <c r="A311" s="58">
        <v>306</v>
      </c>
      <c r="B311" s="6"/>
      <c r="C311" s="6"/>
      <c r="D311" s="16" t="s">
        <v>471</v>
      </c>
      <c r="E311" s="2">
        <v>4957100</v>
      </c>
      <c r="F311" s="2">
        <v>4666990</v>
      </c>
      <c r="G311" s="2">
        <v>4666990</v>
      </c>
      <c r="H311" s="2">
        <v>4137010</v>
      </c>
      <c r="I311" s="23">
        <v>4577926.69</v>
      </c>
      <c r="J311" s="23">
        <v>4577926.69</v>
      </c>
      <c r="K311" s="23">
        <v>4064207.07</v>
      </c>
      <c r="L311" s="61">
        <f t="shared" si="65"/>
        <v>0.9809163272258994</v>
      </c>
      <c r="M311" s="61">
        <f t="shared" si="66"/>
        <v>0.007834719703067285</v>
      </c>
      <c r="N311" s="42"/>
    </row>
    <row r="312" spans="1:14" s="43" customFormat="1" ht="25.5">
      <c r="A312" s="57">
        <v>307</v>
      </c>
      <c r="B312" s="6"/>
      <c r="C312" s="6"/>
      <c r="D312" s="16" t="s">
        <v>42</v>
      </c>
      <c r="E312" s="2"/>
      <c r="F312" s="2">
        <v>180000</v>
      </c>
      <c r="G312" s="2">
        <v>180000</v>
      </c>
      <c r="H312" s="2"/>
      <c r="I312" s="23">
        <v>179165.9</v>
      </c>
      <c r="J312" s="23">
        <v>179165.9</v>
      </c>
      <c r="K312" s="23"/>
      <c r="L312" s="61">
        <f t="shared" si="65"/>
        <v>0.9953661111111111</v>
      </c>
      <c r="M312" s="61">
        <f t="shared" si="66"/>
        <v>0.0003066267115884686</v>
      </c>
      <c r="N312" s="42"/>
    </row>
    <row r="313" spans="1:14" s="44" customFormat="1" ht="12.75">
      <c r="A313" s="58">
        <v>308</v>
      </c>
      <c r="B313" s="6"/>
      <c r="C313" s="6"/>
      <c r="D313" s="16" t="s">
        <v>472</v>
      </c>
      <c r="E313" s="2">
        <v>2777000</v>
      </c>
      <c r="F313" s="2">
        <v>2780500</v>
      </c>
      <c r="G313" s="2">
        <v>2780500</v>
      </c>
      <c r="H313" s="2">
        <v>2013000</v>
      </c>
      <c r="I313" s="23">
        <v>2595940.25</v>
      </c>
      <c r="J313" s="23">
        <v>2595940.25</v>
      </c>
      <c r="K313" s="23">
        <v>1941048.31</v>
      </c>
      <c r="L313" s="61">
        <f t="shared" si="65"/>
        <v>0.9336235389318468</v>
      </c>
      <c r="M313" s="61">
        <f t="shared" si="66"/>
        <v>0.004442723879586725</v>
      </c>
      <c r="N313" s="42"/>
    </row>
    <row r="314" spans="1:14" s="44" customFormat="1" ht="12.75">
      <c r="A314" s="57">
        <v>309</v>
      </c>
      <c r="B314" s="6"/>
      <c r="C314" s="6"/>
      <c r="D314" s="16" t="s">
        <v>43</v>
      </c>
      <c r="E314" s="2"/>
      <c r="F314" s="2">
        <v>5000</v>
      </c>
      <c r="G314" s="2"/>
      <c r="H314" s="2"/>
      <c r="I314" s="23">
        <v>4999</v>
      </c>
      <c r="J314" s="23"/>
      <c r="K314" s="23"/>
      <c r="L314" s="61">
        <f t="shared" si="65"/>
        <v>0.9998</v>
      </c>
      <c r="M314" s="61">
        <f t="shared" si="66"/>
        <v>8.555349713482055E-06</v>
      </c>
      <c r="N314" s="42"/>
    </row>
    <row r="315" spans="1:14" s="44" customFormat="1" ht="12.75">
      <c r="A315" s="58">
        <v>310</v>
      </c>
      <c r="B315" s="6"/>
      <c r="C315" s="6"/>
      <c r="D315" s="16" t="s">
        <v>415</v>
      </c>
      <c r="E315" s="2">
        <v>1745000</v>
      </c>
      <c r="F315" s="2">
        <v>2265800</v>
      </c>
      <c r="G315" s="2">
        <v>2265800</v>
      </c>
      <c r="H315" s="2"/>
      <c r="I315" s="23">
        <v>2265222</v>
      </c>
      <c r="J315" s="23">
        <v>2265222</v>
      </c>
      <c r="K315" s="23"/>
      <c r="L315" s="61">
        <f t="shared" si="65"/>
        <v>0.9997449024627063</v>
      </c>
      <c r="M315" s="61">
        <f t="shared" si="66"/>
        <v>0.0038767286234593413</v>
      </c>
      <c r="N315" s="42"/>
    </row>
    <row r="316" spans="1:14" s="44" customFormat="1" ht="12.75">
      <c r="A316" s="57">
        <v>311</v>
      </c>
      <c r="B316" s="14"/>
      <c r="C316" s="14">
        <v>80130</v>
      </c>
      <c r="D316" s="15" t="s">
        <v>416</v>
      </c>
      <c r="E316" s="12">
        <f aca="true" t="shared" si="72" ref="E316:K316">SUM(E317:E332)</f>
        <v>34286600</v>
      </c>
      <c r="F316" s="12">
        <f t="shared" si="72"/>
        <v>33741610</v>
      </c>
      <c r="G316" s="12">
        <f t="shared" si="72"/>
        <v>33484010</v>
      </c>
      <c r="H316" s="12">
        <f t="shared" si="72"/>
        <v>22122440</v>
      </c>
      <c r="I316" s="22">
        <f t="shared" si="72"/>
        <v>33309248.45</v>
      </c>
      <c r="J316" s="22">
        <f t="shared" si="72"/>
        <v>33058673.59</v>
      </c>
      <c r="K316" s="22">
        <f t="shared" si="72"/>
        <v>21877417.52</v>
      </c>
      <c r="L316" s="61">
        <f t="shared" si="65"/>
        <v>0.9871861019672742</v>
      </c>
      <c r="M316" s="61">
        <f t="shared" si="66"/>
        <v>0.05700585500760354</v>
      </c>
      <c r="N316" s="42"/>
    </row>
    <row r="317" spans="1:14" s="44" customFormat="1" ht="12.75">
      <c r="A317" s="58">
        <v>312</v>
      </c>
      <c r="B317" s="6"/>
      <c r="C317" s="6"/>
      <c r="D317" s="16" t="s">
        <v>417</v>
      </c>
      <c r="E317" s="2">
        <v>4827400</v>
      </c>
      <c r="F317" s="2">
        <v>4719370</v>
      </c>
      <c r="G317" s="2">
        <v>4719370</v>
      </c>
      <c r="H317" s="2">
        <v>4002440</v>
      </c>
      <c r="I317" s="23">
        <v>4686533</v>
      </c>
      <c r="J317" s="23">
        <v>4686533</v>
      </c>
      <c r="K317" s="23">
        <v>3984983.41</v>
      </c>
      <c r="L317" s="61">
        <f t="shared" si="65"/>
        <v>0.9930420797691217</v>
      </c>
      <c r="M317" s="61">
        <f t="shared" si="66"/>
        <v>0.008020589869728785</v>
      </c>
      <c r="N317" s="42"/>
    </row>
    <row r="318" spans="1:14" s="44" customFormat="1" ht="12.75">
      <c r="A318" s="57">
        <v>313</v>
      </c>
      <c r="B318" s="6"/>
      <c r="C318" s="6"/>
      <c r="D318" s="16" t="s">
        <v>418</v>
      </c>
      <c r="E318" s="2">
        <v>4405000</v>
      </c>
      <c r="F318" s="2">
        <v>4319970</v>
      </c>
      <c r="G318" s="2">
        <v>4319970</v>
      </c>
      <c r="H318" s="2">
        <v>3510330</v>
      </c>
      <c r="I318" s="23">
        <v>4198737.83</v>
      </c>
      <c r="J318" s="23">
        <v>4198737.83</v>
      </c>
      <c r="K318" s="23">
        <v>3487055.82</v>
      </c>
      <c r="L318" s="61">
        <f t="shared" si="65"/>
        <v>0.9719368028018713</v>
      </c>
      <c r="M318" s="61">
        <f t="shared" si="66"/>
        <v>0.0071857712524258386</v>
      </c>
      <c r="N318" s="42"/>
    </row>
    <row r="319" spans="1:14" s="43" customFormat="1" ht="12.75">
      <c r="A319" s="58">
        <v>314</v>
      </c>
      <c r="B319" s="6"/>
      <c r="C319" s="6"/>
      <c r="D319" s="16" t="s">
        <v>419</v>
      </c>
      <c r="E319" s="2">
        <v>3733000</v>
      </c>
      <c r="F319" s="2">
        <v>3752810</v>
      </c>
      <c r="G319" s="2">
        <v>3752810</v>
      </c>
      <c r="H319" s="2">
        <v>3120310</v>
      </c>
      <c r="I319" s="23">
        <v>3727269.12</v>
      </c>
      <c r="J319" s="23">
        <v>3727269.12</v>
      </c>
      <c r="K319" s="23">
        <v>3096781.55</v>
      </c>
      <c r="L319" s="61">
        <f t="shared" si="65"/>
        <v>0.9931941984806052</v>
      </c>
      <c r="M319" s="61">
        <f t="shared" si="66"/>
        <v>0.006378893938360174</v>
      </c>
      <c r="N319" s="42"/>
    </row>
    <row r="320" spans="1:14" s="44" customFormat="1" ht="25.5">
      <c r="A320" s="57">
        <v>315</v>
      </c>
      <c r="B320" s="6"/>
      <c r="C320" s="6"/>
      <c r="D320" s="16" t="s">
        <v>44</v>
      </c>
      <c r="E320" s="2"/>
      <c r="F320" s="2">
        <v>12000</v>
      </c>
      <c r="G320" s="2"/>
      <c r="H320" s="2"/>
      <c r="I320" s="23">
        <v>11856</v>
      </c>
      <c r="J320" s="23"/>
      <c r="K320" s="23"/>
      <c r="L320" s="61">
        <f t="shared" si="65"/>
        <v>0.988</v>
      </c>
      <c r="M320" s="61">
        <f t="shared" si="66"/>
        <v>2.0290503341276903E-05</v>
      </c>
      <c r="N320" s="42"/>
    </row>
    <row r="321" spans="1:14" s="44" customFormat="1" ht="25.5">
      <c r="A321" s="58">
        <v>316</v>
      </c>
      <c r="B321" s="6"/>
      <c r="C321" s="6"/>
      <c r="D321" s="16" t="s">
        <v>45</v>
      </c>
      <c r="E321" s="2"/>
      <c r="F321" s="2">
        <v>227000</v>
      </c>
      <c r="G321" s="2"/>
      <c r="H321" s="2"/>
      <c r="I321" s="23">
        <v>220138</v>
      </c>
      <c r="J321" s="23"/>
      <c r="K321" s="23"/>
      <c r="L321" s="61">
        <f t="shared" si="65"/>
        <v>0.9697709251101322</v>
      </c>
      <c r="M321" s="61">
        <f t="shared" si="66"/>
        <v>0.0003767468644181862</v>
      </c>
      <c r="N321" s="42"/>
    </row>
    <row r="322" spans="1:17" s="44" customFormat="1" ht="25.5">
      <c r="A322" s="57">
        <v>317</v>
      </c>
      <c r="B322" s="6"/>
      <c r="C322" s="6"/>
      <c r="D322" s="16" t="s">
        <v>420</v>
      </c>
      <c r="E322" s="2">
        <v>2244000</v>
      </c>
      <c r="F322" s="2">
        <v>2212800</v>
      </c>
      <c r="G322" s="2">
        <v>2212800</v>
      </c>
      <c r="H322" s="2">
        <v>1948400</v>
      </c>
      <c r="I322" s="23">
        <v>2165980.43</v>
      </c>
      <c r="J322" s="23">
        <v>2165980.43</v>
      </c>
      <c r="K322" s="23">
        <v>1908401.16</v>
      </c>
      <c r="L322" s="61">
        <f t="shared" si="65"/>
        <v>0.9788414813810558</v>
      </c>
      <c r="M322" s="61">
        <f t="shared" si="66"/>
        <v>0.0037068853873191117</v>
      </c>
      <c r="N322" s="42"/>
      <c r="Q322" s="43"/>
    </row>
    <row r="323" spans="1:14" s="44" customFormat="1" ht="38.25">
      <c r="A323" s="58">
        <v>318</v>
      </c>
      <c r="B323" s="6"/>
      <c r="C323" s="6"/>
      <c r="D323" s="16" t="s">
        <v>46</v>
      </c>
      <c r="E323" s="2"/>
      <c r="F323" s="2">
        <v>4000</v>
      </c>
      <c r="G323" s="2"/>
      <c r="H323" s="2"/>
      <c r="I323" s="23">
        <v>3980.86</v>
      </c>
      <c r="J323" s="23"/>
      <c r="K323" s="23"/>
      <c r="L323" s="61">
        <f t="shared" si="65"/>
        <v>0.9952150000000001</v>
      </c>
      <c r="M323" s="61">
        <f t="shared" si="66"/>
        <v>6.81289247057655E-06</v>
      </c>
      <c r="N323" s="42"/>
    </row>
    <row r="324" spans="1:14" s="44" customFormat="1" ht="12.75">
      <c r="A324" s="57">
        <v>319</v>
      </c>
      <c r="B324" s="6"/>
      <c r="C324" s="6"/>
      <c r="D324" s="16" t="s">
        <v>421</v>
      </c>
      <c r="E324" s="2">
        <v>4127000</v>
      </c>
      <c r="F324" s="2">
        <v>4064830</v>
      </c>
      <c r="G324" s="2">
        <v>4064830</v>
      </c>
      <c r="H324" s="2">
        <v>3524990</v>
      </c>
      <c r="I324" s="23">
        <v>4053887.33</v>
      </c>
      <c r="J324" s="23">
        <v>4053887.33</v>
      </c>
      <c r="K324" s="23">
        <v>3521017.13</v>
      </c>
      <c r="L324" s="61">
        <f t="shared" si="65"/>
        <v>0.9973079636786778</v>
      </c>
      <c r="M324" s="61">
        <f t="shared" si="66"/>
        <v>0.006937872335907988</v>
      </c>
      <c r="N324" s="42"/>
    </row>
    <row r="325" spans="1:14" s="43" customFormat="1" ht="25.5">
      <c r="A325" s="58">
        <v>320</v>
      </c>
      <c r="B325" s="6"/>
      <c r="C325" s="6"/>
      <c r="D325" s="16" t="s">
        <v>47</v>
      </c>
      <c r="E325" s="2"/>
      <c r="F325" s="2">
        <v>8300</v>
      </c>
      <c r="G325" s="2"/>
      <c r="H325" s="2"/>
      <c r="I325" s="23">
        <v>8300</v>
      </c>
      <c r="J325" s="23"/>
      <c r="K325" s="23"/>
      <c r="L325" s="61">
        <f t="shared" si="65"/>
        <v>1</v>
      </c>
      <c r="M325" s="61">
        <f t="shared" si="66"/>
        <v>1.4204721468673947E-05</v>
      </c>
      <c r="N325" s="42"/>
    </row>
    <row r="326" spans="1:14" s="43" customFormat="1" ht="25.5">
      <c r="A326" s="57">
        <v>321</v>
      </c>
      <c r="B326" s="6"/>
      <c r="C326" s="6"/>
      <c r="D326" s="16" t="s">
        <v>48</v>
      </c>
      <c r="E326" s="2"/>
      <c r="F326" s="2">
        <v>3000</v>
      </c>
      <c r="G326" s="2"/>
      <c r="H326" s="2"/>
      <c r="I326" s="23">
        <v>3000</v>
      </c>
      <c r="J326" s="23"/>
      <c r="K326" s="23"/>
      <c r="L326" s="61">
        <f t="shared" si="65"/>
        <v>1</v>
      </c>
      <c r="M326" s="61">
        <f t="shared" si="66"/>
        <v>5.134236675424318E-06</v>
      </c>
      <c r="N326" s="42"/>
    </row>
    <row r="327" spans="1:14" s="44" customFormat="1" ht="12.75">
      <c r="A327" s="58">
        <v>322</v>
      </c>
      <c r="B327" s="6"/>
      <c r="C327" s="6"/>
      <c r="D327" s="16" t="s">
        <v>422</v>
      </c>
      <c r="E327" s="2">
        <v>342200</v>
      </c>
      <c r="F327" s="2">
        <v>332000</v>
      </c>
      <c r="G327" s="2">
        <v>332000</v>
      </c>
      <c r="H327" s="2">
        <v>142000</v>
      </c>
      <c r="I327" s="23">
        <v>305138.16</v>
      </c>
      <c r="J327" s="23">
        <v>305138.16</v>
      </c>
      <c r="K327" s="23">
        <v>128139.18</v>
      </c>
      <c r="L327" s="61">
        <f aca="true" t="shared" si="73" ref="L327:L370">I327/F327</f>
        <v>0.9190908433734939</v>
      </c>
      <c r="M327" s="61">
        <f aca="true" t="shared" si="74" ref="M327:M370">I327/$I$693</f>
        <v>0.0005222171773811645</v>
      </c>
      <c r="N327" s="42"/>
    </row>
    <row r="328" spans="1:14" s="44" customFormat="1" ht="12.75">
      <c r="A328" s="57">
        <v>323</v>
      </c>
      <c r="B328" s="6"/>
      <c r="C328" s="6"/>
      <c r="D328" s="16" t="s">
        <v>423</v>
      </c>
      <c r="E328" s="2">
        <v>2527900</v>
      </c>
      <c r="F328" s="2">
        <v>2513760</v>
      </c>
      <c r="G328" s="2">
        <v>2513760</v>
      </c>
      <c r="H328" s="2">
        <v>2111360</v>
      </c>
      <c r="I328" s="23">
        <v>2441604.36</v>
      </c>
      <c r="J328" s="23">
        <v>2441604.36</v>
      </c>
      <c r="K328" s="23">
        <v>2068493.47</v>
      </c>
      <c r="L328" s="61">
        <f t="shared" si="73"/>
        <v>0.9712957322894786</v>
      </c>
      <c r="M328" s="61">
        <f t="shared" si="74"/>
        <v>0.004178591550662639</v>
      </c>
      <c r="N328" s="42"/>
    </row>
    <row r="329" spans="1:14" s="44" customFormat="1" ht="12.75">
      <c r="A329" s="58">
        <v>324</v>
      </c>
      <c r="B329" s="6"/>
      <c r="C329" s="6"/>
      <c r="D329" s="16" t="s">
        <v>514</v>
      </c>
      <c r="E329" s="2">
        <v>4888900</v>
      </c>
      <c r="F329" s="2">
        <v>4457450</v>
      </c>
      <c r="G329" s="2">
        <v>4457450</v>
      </c>
      <c r="H329" s="2">
        <v>3762610</v>
      </c>
      <c r="I329" s="23">
        <v>4370214.36</v>
      </c>
      <c r="J329" s="23">
        <v>4370214.36</v>
      </c>
      <c r="K329" s="23">
        <v>3682545.8</v>
      </c>
      <c r="L329" s="61">
        <f t="shared" si="73"/>
        <v>0.9804292499074584</v>
      </c>
      <c r="M329" s="61">
        <f t="shared" si="74"/>
        <v>0.007479238282192672</v>
      </c>
      <c r="N329" s="42"/>
    </row>
    <row r="330" spans="1:14" s="44" customFormat="1" ht="25.5">
      <c r="A330" s="57">
        <v>325</v>
      </c>
      <c r="B330" s="6"/>
      <c r="C330" s="6"/>
      <c r="D330" s="16" t="s">
        <v>49</v>
      </c>
      <c r="E330" s="2"/>
      <c r="F330" s="2">
        <v>3300</v>
      </c>
      <c r="G330" s="2"/>
      <c r="H330" s="2"/>
      <c r="I330" s="23">
        <v>3300</v>
      </c>
      <c r="J330" s="23"/>
      <c r="K330" s="23"/>
      <c r="L330" s="61">
        <f t="shared" si="73"/>
        <v>1</v>
      </c>
      <c r="M330" s="61">
        <f t="shared" si="74"/>
        <v>5.64766034296675E-06</v>
      </c>
      <c r="N330" s="42"/>
    </row>
    <row r="331" spans="1:14" s="43" customFormat="1" ht="12.75">
      <c r="A331" s="58">
        <v>326</v>
      </c>
      <c r="B331" s="6"/>
      <c r="C331" s="6"/>
      <c r="D331" s="16" t="s">
        <v>424</v>
      </c>
      <c r="E331" s="2">
        <v>1885000</v>
      </c>
      <c r="F331" s="2">
        <v>0</v>
      </c>
      <c r="G331" s="2">
        <v>0</v>
      </c>
      <c r="H331" s="2"/>
      <c r="I331" s="23"/>
      <c r="J331" s="23"/>
      <c r="K331" s="23"/>
      <c r="L331" s="61"/>
      <c r="M331" s="61">
        <f t="shared" si="74"/>
        <v>0</v>
      </c>
      <c r="N331" s="42"/>
    </row>
    <row r="332" spans="1:14" s="43" customFormat="1" ht="12.75">
      <c r="A332" s="57">
        <v>327</v>
      </c>
      <c r="B332" s="6"/>
      <c r="C332" s="6"/>
      <c r="D332" s="16" t="s">
        <v>504</v>
      </c>
      <c r="E332" s="2">
        <v>5306200</v>
      </c>
      <c r="F332" s="2">
        <v>7111020</v>
      </c>
      <c r="G332" s="2">
        <v>7111020</v>
      </c>
      <c r="H332" s="2"/>
      <c r="I332" s="23">
        <v>7109309</v>
      </c>
      <c r="J332" s="23">
        <v>7109309</v>
      </c>
      <c r="K332" s="23"/>
      <c r="L332" s="61">
        <f t="shared" si="73"/>
        <v>0.9997593875421529</v>
      </c>
      <c r="M332" s="61">
        <f t="shared" si="74"/>
        <v>0.01216695833490806</v>
      </c>
      <c r="N332" s="42"/>
    </row>
    <row r="333" spans="1:14" s="43" customFormat="1" ht="12.75">
      <c r="A333" s="58">
        <v>328</v>
      </c>
      <c r="B333" s="14"/>
      <c r="C333" s="14">
        <v>80132</v>
      </c>
      <c r="D333" s="15" t="s">
        <v>425</v>
      </c>
      <c r="E333" s="12">
        <f aca="true" t="shared" si="75" ref="E333:K333">SUM(E334:E334)</f>
        <v>2417100</v>
      </c>
      <c r="F333" s="12">
        <f t="shared" si="75"/>
        <v>2389412</v>
      </c>
      <c r="G333" s="12">
        <f t="shared" si="75"/>
        <v>2389412</v>
      </c>
      <c r="H333" s="12">
        <f t="shared" si="75"/>
        <v>2029312</v>
      </c>
      <c r="I333" s="22">
        <f t="shared" si="75"/>
        <v>2354885.7</v>
      </c>
      <c r="J333" s="22">
        <f t="shared" si="75"/>
        <v>2354885.7</v>
      </c>
      <c r="K333" s="22">
        <f t="shared" si="75"/>
        <v>2000882.06</v>
      </c>
      <c r="L333" s="61">
        <f t="shared" si="73"/>
        <v>0.9855502943820489</v>
      </c>
      <c r="M333" s="61">
        <f t="shared" si="74"/>
        <v>0.0040301801757907565</v>
      </c>
      <c r="N333" s="42"/>
    </row>
    <row r="334" spans="1:14" s="43" customFormat="1" ht="25.5">
      <c r="A334" s="57">
        <v>329</v>
      </c>
      <c r="B334" s="6"/>
      <c r="C334" s="6"/>
      <c r="D334" s="16" t="s">
        <v>454</v>
      </c>
      <c r="E334" s="2">
        <v>2417100</v>
      </c>
      <c r="F334" s="2">
        <v>2389412</v>
      </c>
      <c r="G334" s="2">
        <v>2389412</v>
      </c>
      <c r="H334" s="2">
        <v>2029312</v>
      </c>
      <c r="I334" s="23">
        <v>2354885.7</v>
      </c>
      <c r="J334" s="23">
        <v>2354885.7</v>
      </c>
      <c r="K334" s="23">
        <v>2000882.06</v>
      </c>
      <c r="L334" s="61">
        <f t="shared" si="73"/>
        <v>0.9855502943820489</v>
      </c>
      <c r="M334" s="61">
        <f t="shared" si="74"/>
        <v>0.0040301801757907565</v>
      </c>
      <c r="N334" s="42"/>
    </row>
    <row r="335" spans="1:14" s="43" customFormat="1" ht="12.75">
      <c r="A335" s="58">
        <v>330</v>
      </c>
      <c r="B335" s="14"/>
      <c r="C335" s="14">
        <v>80134</v>
      </c>
      <c r="D335" s="15" t="s">
        <v>426</v>
      </c>
      <c r="E335" s="12">
        <f aca="true" t="shared" si="76" ref="E335:K335">SUM(E336:E337)</f>
        <v>684300</v>
      </c>
      <c r="F335" s="12">
        <f t="shared" si="76"/>
        <v>732900</v>
      </c>
      <c r="G335" s="12">
        <f t="shared" si="76"/>
        <v>732900</v>
      </c>
      <c r="H335" s="12">
        <f t="shared" si="76"/>
        <v>617200</v>
      </c>
      <c r="I335" s="22">
        <f t="shared" si="76"/>
        <v>696668.23</v>
      </c>
      <c r="J335" s="22">
        <f t="shared" si="76"/>
        <v>696668.23</v>
      </c>
      <c r="K335" s="22">
        <f t="shared" si="76"/>
        <v>593011.52</v>
      </c>
      <c r="L335" s="61">
        <f t="shared" si="73"/>
        <v>0.9505638286260063</v>
      </c>
      <c r="M335" s="61">
        <f t="shared" si="74"/>
        <v>0.001192286525689648</v>
      </c>
      <c r="N335" s="42"/>
    </row>
    <row r="336" spans="1:14" s="43" customFormat="1" ht="12.75">
      <c r="A336" s="57">
        <v>331</v>
      </c>
      <c r="B336" s="6"/>
      <c r="C336" s="6"/>
      <c r="D336" s="16" t="s">
        <v>423</v>
      </c>
      <c r="E336" s="2">
        <v>446100</v>
      </c>
      <c r="F336" s="2">
        <v>438800</v>
      </c>
      <c r="G336" s="2">
        <v>438800</v>
      </c>
      <c r="H336" s="2">
        <v>353300</v>
      </c>
      <c r="I336" s="23">
        <v>417900</v>
      </c>
      <c r="J336" s="23">
        <v>417900</v>
      </c>
      <c r="K336" s="23">
        <v>336600</v>
      </c>
      <c r="L336" s="61">
        <f t="shared" si="73"/>
        <v>0.9523701002734731</v>
      </c>
      <c r="M336" s="61">
        <f t="shared" si="74"/>
        <v>0.0007151991688866075</v>
      </c>
      <c r="N336" s="42"/>
    </row>
    <row r="337" spans="1:14" s="43" customFormat="1" ht="25.5">
      <c r="A337" s="58">
        <v>332</v>
      </c>
      <c r="B337" s="6"/>
      <c r="C337" s="6"/>
      <c r="D337" s="16" t="s">
        <v>515</v>
      </c>
      <c r="E337" s="2">
        <v>238200</v>
      </c>
      <c r="F337" s="2">
        <v>294100</v>
      </c>
      <c r="G337" s="2">
        <v>294100</v>
      </c>
      <c r="H337" s="2">
        <v>263900</v>
      </c>
      <c r="I337" s="23">
        <v>278768.23</v>
      </c>
      <c r="J337" s="23">
        <v>278768.23</v>
      </c>
      <c r="K337" s="23">
        <v>256411.52</v>
      </c>
      <c r="L337" s="61">
        <f t="shared" si="73"/>
        <v>0.9478688541312478</v>
      </c>
      <c r="M337" s="61">
        <f t="shared" si="74"/>
        <v>0.0004770873568030405</v>
      </c>
      <c r="N337" s="42"/>
    </row>
    <row r="338" spans="1:14" s="44" customFormat="1" ht="38.25">
      <c r="A338" s="57">
        <v>333</v>
      </c>
      <c r="B338" s="6"/>
      <c r="C338" s="14">
        <v>80140</v>
      </c>
      <c r="D338" s="15" t="s">
        <v>464</v>
      </c>
      <c r="E338" s="12">
        <f aca="true" t="shared" si="77" ref="E338:K338">SUM(E339:E341)</f>
        <v>2876300</v>
      </c>
      <c r="F338" s="12">
        <f t="shared" si="77"/>
        <v>3168430</v>
      </c>
      <c r="G338" s="12">
        <f t="shared" si="77"/>
        <v>1838430</v>
      </c>
      <c r="H338" s="12">
        <f t="shared" si="77"/>
        <v>1288130</v>
      </c>
      <c r="I338" s="22">
        <f t="shared" si="77"/>
        <v>3005532.2199999997</v>
      </c>
      <c r="J338" s="22">
        <f t="shared" si="77"/>
        <v>1737233.06</v>
      </c>
      <c r="K338" s="22">
        <f t="shared" si="77"/>
        <v>1222293.35</v>
      </c>
      <c r="L338" s="61">
        <f t="shared" si="73"/>
        <v>0.9485872245875717</v>
      </c>
      <c r="M338" s="61">
        <f t="shared" si="74"/>
        <v>0.00514370458436449</v>
      </c>
      <c r="N338" s="42"/>
    </row>
    <row r="339" spans="1:14" s="43" customFormat="1" ht="25.5">
      <c r="A339" s="58">
        <v>334</v>
      </c>
      <c r="B339" s="6"/>
      <c r="C339" s="6"/>
      <c r="D339" s="16" t="s">
        <v>477</v>
      </c>
      <c r="E339" s="2">
        <v>1986300</v>
      </c>
      <c r="F339" s="2">
        <v>1838430</v>
      </c>
      <c r="G339" s="2">
        <v>1838430</v>
      </c>
      <c r="H339" s="2">
        <v>1288130</v>
      </c>
      <c r="I339" s="23">
        <v>1737233.06</v>
      </c>
      <c r="J339" s="23">
        <v>1737233.06</v>
      </c>
      <c r="K339" s="23">
        <v>1222293.35</v>
      </c>
      <c r="L339" s="61">
        <f t="shared" si="73"/>
        <v>0.9449546950387016</v>
      </c>
      <c r="M339" s="61">
        <f t="shared" si="74"/>
        <v>0.0029731218968038716</v>
      </c>
      <c r="N339" s="42"/>
    </row>
    <row r="340" spans="1:14" s="44" customFormat="1" ht="25.5">
      <c r="A340" s="57">
        <v>335</v>
      </c>
      <c r="B340" s="6"/>
      <c r="C340" s="6"/>
      <c r="D340" s="16" t="s">
        <v>50</v>
      </c>
      <c r="E340" s="2"/>
      <c r="F340" s="2">
        <v>350000</v>
      </c>
      <c r="G340" s="2"/>
      <c r="H340" s="2"/>
      <c r="I340" s="23">
        <v>288324.41</v>
      </c>
      <c r="J340" s="23"/>
      <c r="K340" s="23"/>
      <c r="L340" s="61">
        <f t="shared" si="73"/>
        <v>0.8237840285714285</v>
      </c>
      <c r="M340" s="61">
        <f t="shared" si="74"/>
        <v>0.0004934419200806926</v>
      </c>
      <c r="N340" s="42"/>
    </row>
    <row r="341" spans="1:14" s="44" customFormat="1" ht="12.75">
      <c r="A341" s="58">
        <v>336</v>
      </c>
      <c r="B341" s="6"/>
      <c r="C341" s="6"/>
      <c r="D341" s="16" t="s">
        <v>51</v>
      </c>
      <c r="E341" s="2">
        <v>890000</v>
      </c>
      <c r="F341" s="2">
        <v>980000</v>
      </c>
      <c r="G341" s="2"/>
      <c r="H341" s="2"/>
      <c r="I341" s="23">
        <v>979974.75</v>
      </c>
      <c r="J341" s="23"/>
      <c r="K341" s="23"/>
      <c r="L341" s="61">
        <f t="shared" si="73"/>
        <v>0.9999742346938776</v>
      </c>
      <c r="M341" s="61">
        <f t="shared" si="74"/>
        <v>0.0016771407674799257</v>
      </c>
      <c r="N341" s="42"/>
    </row>
    <row r="342" spans="1:14" s="43" customFormat="1" ht="25.5">
      <c r="A342" s="57">
        <v>337</v>
      </c>
      <c r="B342" s="6"/>
      <c r="C342" s="14">
        <v>80142</v>
      </c>
      <c r="D342" s="15" t="s">
        <v>462</v>
      </c>
      <c r="E342" s="12">
        <f aca="true" t="shared" si="78" ref="E342:K342">E343+E344</f>
        <v>366300</v>
      </c>
      <c r="F342" s="12">
        <f t="shared" si="78"/>
        <v>819830</v>
      </c>
      <c r="G342" s="12">
        <f t="shared" si="78"/>
        <v>431130</v>
      </c>
      <c r="H342" s="12">
        <f t="shared" si="78"/>
        <v>396980</v>
      </c>
      <c r="I342" s="22">
        <f t="shared" si="78"/>
        <v>815941.39</v>
      </c>
      <c r="J342" s="22">
        <f t="shared" si="78"/>
        <v>427250.39</v>
      </c>
      <c r="K342" s="22">
        <f t="shared" si="78"/>
        <v>394699.16</v>
      </c>
      <c r="L342" s="61">
        <f t="shared" si="73"/>
        <v>0.9952568093385215</v>
      </c>
      <c r="M342" s="61">
        <f t="shared" si="74"/>
        <v>0.001396412069844899</v>
      </c>
      <c r="N342" s="42"/>
    </row>
    <row r="343" spans="1:14" s="44" customFormat="1" ht="25.5">
      <c r="A343" s="58">
        <v>338</v>
      </c>
      <c r="B343" s="6"/>
      <c r="C343" s="6"/>
      <c r="D343" s="16" t="s">
        <v>52</v>
      </c>
      <c r="E343" s="2">
        <v>366300</v>
      </c>
      <c r="F343" s="2">
        <v>431130</v>
      </c>
      <c r="G343" s="2">
        <v>431130</v>
      </c>
      <c r="H343" s="2">
        <v>396980</v>
      </c>
      <c r="I343" s="23">
        <v>427250.39</v>
      </c>
      <c r="J343" s="23">
        <v>427250.39</v>
      </c>
      <c r="K343" s="23">
        <v>394699.16</v>
      </c>
      <c r="L343" s="61">
        <f t="shared" si="73"/>
        <v>0.991001298912161</v>
      </c>
      <c r="M343" s="61">
        <f t="shared" si="74"/>
        <v>0.0007312015406424478</v>
      </c>
      <c r="N343" s="42"/>
    </row>
    <row r="344" spans="1:14" s="44" customFormat="1" ht="38.25">
      <c r="A344" s="57">
        <v>339</v>
      </c>
      <c r="B344" s="6"/>
      <c r="C344" s="6"/>
      <c r="D344" s="16" t="s">
        <v>53</v>
      </c>
      <c r="E344" s="2"/>
      <c r="F344" s="2">
        <v>388700</v>
      </c>
      <c r="G344" s="2"/>
      <c r="H344" s="2"/>
      <c r="I344" s="23">
        <v>388691</v>
      </c>
      <c r="J344" s="23"/>
      <c r="K344" s="23"/>
      <c r="L344" s="61">
        <f t="shared" si="73"/>
        <v>0.9999768458965783</v>
      </c>
      <c r="M344" s="61">
        <f t="shared" si="74"/>
        <v>0.0006652105292024511</v>
      </c>
      <c r="N344" s="42"/>
    </row>
    <row r="345" spans="1:14" s="44" customFormat="1" ht="12.75">
      <c r="A345" s="58">
        <v>340</v>
      </c>
      <c r="B345" s="14"/>
      <c r="C345" s="14">
        <v>80146</v>
      </c>
      <c r="D345" s="15" t="s">
        <v>473</v>
      </c>
      <c r="E345" s="12">
        <f aca="true" t="shared" si="79" ref="E345:K345">E346</f>
        <v>780000</v>
      </c>
      <c r="F345" s="12">
        <f t="shared" si="79"/>
        <v>780000</v>
      </c>
      <c r="G345" s="12">
        <f t="shared" si="79"/>
        <v>780000</v>
      </c>
      <c r="H345" s="12">
        <f t="shared" si="79"/>
        <v>0</v>
      </c>
      <c r="I345" s="22">
        <f t="shared" si="79"/>
        <v>731097.66</v>
      </c>
      <c r="J345" s="22">
        <f t="shared" si="79"/>
        <v>731097.66</v>
      </c>
      <c r="K345" s="22">
        <f t="shared" si="79"/>
        <v>0</v>
      </c>
      <c r="L345" s="61">
        <f t="shared" si="73"/>
        <v>0.9373046923076923</v>
      </c>
      <c r="M345" s="61">
        <f t="shared" si="74"/>
        <v>0.0012512094730962994</v>
      </c>
      <c r="N345" s="42"/>
    </row>
    <row r="346" spans="1:14" s="44" customFormat="1" ht="12.75">
      <c r="A346" s="57">
        <v>341</v>
      </c>
      <c r="B346" s="14"/>
      <c r="C346" s="14"/>
      <c r="D346" s="16" t="s">
        <v>461</v>
      </c>
      <c r="E346" s="2">
        <v>780000</v>
      </c>
      <c r="F346" s="2">
        <v>780000</v>
      </c>
      <c r="G346" s="2">
        <v>780000</v>
      </c>
      <c r="H346" s="2"/>
      <c r="I346" s="23">
        <v>731097.66</v>
      </c>
      <c r="J346" s="23">
        <v>731097.66</v>
      </c>
      <c r="K346" s="23"/>
      <c r="L346" s="61">
        <f t="shared" si="73"/>
        <v>0.9373046923076923</v>
      </c>
      <c r="M346" s="61">
        <f t="shared" si="74"/>
        <v>0.0012512094730962994</v>
      </c>
      <c r="N346" s="42"/>
    </row>
    <row r="347" spans="1:14" s="44" customFormat="1" ht="12.75">
      <c r="A347" s="58">
        <v>342</v>
      </c>
      <c r="B347" s="14"/>
      <c r="C347" s="14">
        <v>80195</v>
      </c>
      <c r="D347" s="15" t="s">
        <v>528</v>
      </c>
      <c r="E347" s="12">
        <f aca="true" t="shared" si="80" ref="E347:K347">SUM(E348:E370)</f>
        <v>6055140</v>
      </c>
      <c r="F347" s="12">
        <f t="shared" si="80"/>
        <v>3184669</v>
      </c>
      <c r="G347" s="12">
        <f t="shared" si="80"/>
        <v>3082897</v>
      </c>
      <c r="H347" s="12">
        <f t="shared" si="80"/>
        <v>990598</v>
      </c>
      <c r="I347" s="22">
        <f t="shared" si="80"/>
        <v>2033426.8900000001</v>
      </c>
      <c r="J347" s="22">
        <f t="shared" si="80"/>
        <v>1931907.9500000002</v>
      </c>
      <c r="K347" s="22">
        <f t="shared" si="80"/>
        <v>3369.66</v>
      </c>
      <c r="L347" s="61">
        <f t="shared" si="73"/>
        <v>0.6385049403878394</v>
      </c>
      <c r="M347" s="61">
        <f t="shared" si="74"/>
        <v>0.003480031638477337</v>
      </c>
      <c r="N347" s="42"/>
    </row>
    <row r="348" spans="1:14" s="44" customFormat="1" ht="12.75">
      <c r="A348" s="57">
        <v>343</v>
      </c>
      <c r="B348" s="14"/>
      <c r="C348" s="14"/>
      <c r="D348" s="16" t="s">
        <v>456</v>
      </c>
      <c r="E348" s="2">
        <v>463400</v>
      </c>
      <c r="F348" s="2"/>
      <c r="G348" s="2"/>
      <c r="H348" s="2"/>
      <c r="I348" s="23">
        <v>0</v>
      </c>
      <c r="J348" s="23"/>
      <c r="K348" s="23"/>
      <c r="L348" s="61"/>
      <c r="M348" s="61">
        <f t="shared" si="74"/>
        <v>0</v>
      </c>
      <c r="N348" s="42"/>
    </row>
    <row r="349" spans="1:14" s="44" customFormat="1" ht="12.75">
      <c r="A349" s="58">
        <v>344</v>
      </c>
      <c r="B349" s="14"/>
      <c r="C349" s="14"/>
      <c r="D349" s="16" t="s">
        <v>457</v>
      </c>
      <c r="E349" s="2">
        <v>170000</v>
      </c>
      <c r="F349" s="2">
        <v>1850</v>
      </c>
      <c r="G349" s="2">
        <v>1850</v>
      </c>
      <c r="H349" s="2">
        <v>1850</v>
      </c>
      <c r="I349" s="23">
        <v>0</v>
      </c>
      <c r="J349" s="23"/>
      <c r="K349" s="23"/>
      <c r="L349" s="61">
        <f t="shared" si="73"/>
        <v>0</v>
      </c>
      <c r="M349" s="61">
        <f t="shared" si="74"/>
        <v>0</v>
      </c>
      <c r="N349" s="42"/>
    </row>
    <row r="350" spans="1:14" s="43" customFormat="1" ht="25.5">
      <c r="A350" s="57">
        <v>345</v>
      </c>
      <c r="B350" s="14"/>
      <c r="C350" s="14"/>
      <c r="D350" s="16" t="s">
        <v>505</v>
      </c>
      <c r="E350" s="2">
        <v>923000</v>
      </c>
      <c r="F350" s="2">
        <v>1004000</v>
      </c>
      <c r="G350" s="2">
        <v>1004000</v>
      </c>
      <c r="H350" s="2"/>
      <c r="I350" s="23">
        <v>1003963</v>
      </c>
      <c r="J350" s="23">
        <v>1003963</v>
      </c>
      <c r="K350" s="23"/>
      <c r="L350" s="61">
        <f t="shared" si="73"/>
        <v>0.9999631474103585</v>
      </c>
      <c r="M350" s="61">
        <f t="shared" si="74"/>
        <v>0.0017181945517896749</v>
      </c>
      <c r="N350" s="42"/>
    </row>
    <row r="351" spans="1:14" s="44" customFormat="1" ht="12.75">
      <c r="A351" s="58">
        <v>346</v>
      </c>
      <c r="B351" s="14"/>
      <c r="C351" s="14"/>
      <c r="D351" s="16" t="s">
        <v>458</v>
      </c>
      <c r="E351" s="2">
        <v>60000</v>
      </c>
      <c r="F351" s="2">
        <v>60000</v>
      </c>
      <c r="G351" s="2">
        <v>60000</v>
      </c>
      <c r="H351" s="2"/>
      <c r="I351" s="23">
        <v>58894.16</v>
      </c>
      <c r="J351" s="23">
        <v>58894.16</v>
      </c>
      <c r="K351" s="23"/>
      <c r="L351" s="61">
        <f t="shared" si="73"/>
        <v>0.9815693333333334</v>
      </c>
      <c r="M351" s="61">
        <f t="shared" si="74"/>
        <v>0.00010079218541343595</v>
      </c>
      <c r="N351" s="42"/>
    </row>
    <row r="352" spans="1:14" s="44" customFormat="1" ht="25.5">
      <c r="A352" s="57">
        <v>347</v>
      </c>
      <c r="B352" s="14"/>
      <c r="C352" s="14"/>
      <c r="D352" s="16" t="s">
        <v>506</v>
      </c>
      <c r="E352" s="2">
        <v>3763800</v>
      </c>
      <c r="F352" s="2">
        <v>978248</v>
      </c>
      <c r="G352" s="2">
        <v>978248</v>
      </c>
      <c r="H352" s="2">
        <v>978248</v>
      </c>
      <c r="I352" s="23"/>
      <c r="J352" s="23"/>
      <c r="K352" s="23"/>
      <c r="L352" s="61">
        <f t="shared" si="73"/>
        <v>0</v>
      </c>
      <c r="M352" s="61">
        <f t="shared" si="74"/>
        <v>0</v>
      </c>
      <c r="N352" s="42"/>
    </row>
    <row r="353" spans="1:14" s="44" customFormat="1" ht="12.75">
      <c r="A353" s="58">
        <v>348</v>
      </c>
      <c r="B353" s="14"/>
      <c r="C353" s="14"/>
      <c r="D353" s="16" t="s">
        <v>459</v>
      </c>
      <c r="E353" s="2">
        <v>150000</v>
      </c>
      <c r="F353" s="2">
        <v>0</v>
      </c>
      <c r="G353" s="2">
        <v>0</v>
      </c>
      <c r="H353" s="2">
        <v>0</v>
      </c>
      <c r="I353" s="23"/>
      <c r="J353" s="23"/>
      <c r="K353" s="23"/>
      <c r="L353" s="61"/>
      <c r="M353" s="61">
        <f t="shared" si="74"/>
        <v>0</v>
      </c>
      <c r="N353" s="42"/>
    </row>
    <row r="354" spans="1:14" s="43" customFormat="1" ht="25.5">
      <c r="A354" s="57">
        <v>349</v>
      </c>
      <c r="B354" s="14"/>
      <c r="C354" s="14"/>
      <c r="D354" s="16" t="s">
        <v>495</v>
      </c>
      <c r="E354" s="2">
        <v>4000</v>
      </c>
      <c r="F354" s="2">
        <v>4000</v>
      </c>
      <c r="G354" s="2">
        <v>4000</v>
      </c>
      <c r="H354" s="2"/>
      <c r="I354" s="23">
        <v>3010</v>
      </c>
      <c r="J354" s="23">
        <v>3010</v>
      </c>
      <c r="K354" s="23"/>
      <c r="L354" s="61">
        <f t="shared" si="73"/>
        <v>0.7525</v>
      </c>
      <c r="M354" s="61">
        <f t="shared" si="74"/>
        <v>5.151350797675732E-06</v>
      </c>
      <c r="N354" s="42"/>
    </row>
    <row r="355" spans="1:14" s="44" customFormat="1" ht="25.5">
      <c r="A355" s="58">
        <v>350</v>
      </c>
      <c r="B355" s="14"/>
      <c r="C355" s="14"/>
      <c r="D355" s="16" t="s">
        <v>496</v>
      </c>
      <c r="E355" s="2">
        <v>40000</v>
      </c>
      <c r="F355" s="2">
        <v>33700</v>
      </c>
      <c r="G355" s="2">
        <v>33700</v>
      </c>
      <c r="H355" s="2"/>
      <c r="I355" s="23">
        <v>32200</v>
      </c>
      <c r="J355" s="23">
        <v>32200</v>
      </c>
      <c r="K355" s="23"/>
      <c r="L355" s="61">
        <f t="shared" si="73"/>
        <v>0.9554896142433235</v>
      </c>
      <c r="M355" s="61">
        <f t="shared" si="74"/>
        <v>5.5107473649554344E-05</v>
      </c>
      <c r="N355" s="42"/>
    </row>
    <row r="356" spans="1:14" s="44" customFormat="1" ht="25.5">
      <c r="A356" s="57">
        <v>351</v>
      </c>
      <c r="B356" s="14"/>
      <c r="C356" s="14"/>
      <c r="D356" s="16" t="s">
        <v>497</v>
      </c>
      <c r="E356" s="2">
        <v>20000</v>
      </c>
      <c r="F356" s="2">
        <v>16850</v>
      </c>
      <c r="G356" s="2">
        <v>16850</v>
      </c>
      <c r="H356" s="2"/>
      <c r="I356" s="23">
        <v>14000</v>
      </c>
      <c r="J356" s="23">
        <v>14000</v>
      </c>
      <c r="K356" s="23"/>
      <c r="L356" s="61">
        <f t="shared" si="73"/>
        <v>0.8308605341246291</v>
      </c>
      <c r="M356" s="61">
        <f t="shared" si="74"/>
        <v>2.395977115198015E-05</v>
      </c>
      <c r="N356" s="42"/>
    </row>
    <row r="357" spans="1:14" s="44" customFormat="1" ht="63.75">
      <c r="A357" s="58">
        <v>352</v>
      </c>
      <c r="B357" s="14"/>
      <c r="C357" s="14"/>
      <c r="D357" s="16" t="s">
        <v>498</v>
      </c>
      <c r="E357" s="2">
        <v>30000</v>
      </c>
      <c r="F357" s="2">
        <v>34386</v>
      </c>
      <c r="G357" s="2">
        <v>34386</v>
      </c>
      <c r="H357" s="2">
        <v>2500</v>
      </c>
      <c r="I357" s="23">
        <v>30237.6</v>
      </c>
      <c r="J357" s="23">
        <v>30237.6</v>
      </c>
      <c r="K357" s="23">
        <v>1800</v>
      </c>
      <c r="L357" s="61">
        <f t="shared" si="73"/>
        <v>0.8793578782062467</v>
      </c>
      <c r="M357" s="61">
        <f t="shared" si="74"/>
        <v>5.174899829893678E-05</v>
      </c>
      <c r="N357" s="42"/>
    </row>
    <row r="358" spans="1:14" s="44" customFormat="1" ht="38.25">
      <c r="A358" s="57">
        <v>353</v>
      </c>
      <c r="B358" s="14"/>
      <c r="C358" s="14"/>
      <c r="D358" s="16" t="s">
        <v>499</v>
      </c>
      <c r="E358" s="2">
        <v>12000</v>
      </c>
      <c r="F358" s="2">
        <v>12000</v>
      </c>
      <c r="G358" s="2">
        <v>12000</v>
      </c>
      <c r="H358" s="2"/>
      <c r="I358" s="23">
        <v>6359.79</v>
      </c>
      <c r="J358" s="23">
        <v>6359.79</v>
      </c>
      <c r="K358" s="23"/>
      <c r="L358" s="61">
        <f t="shared" si="73"/>
        <v>0.5299825</v>
      </c>
      <c r="M358" s="61">
        <f t="shared" si="74"/>
        <v>1.0884222355332275E-05</v>
      </c>
      <c r="N358" s="42"/>
    </row>
    <row r="359" spans="1:14" s="43" customFormat="1" ht="12.75">
      <c r="A359" s="58">
        <v>354</v>
      </c>
      <c r="B359" s="14"/>
      <c r="C359" s="14"/>
      <c r="D359" s="16" t="s">
        <v>54</v>
      </c>
      <c r="E359" s="2">
        <v>25000</v>
      </c>
      <c r="F359" s="2">
        <v>70</v>
      </c>
      <c r="G359" s="2">
        <v>70</v>
      </c>
      <c r="H359" s="2"/>
      <c r="I359" s="23"/>
      <c r="J359" s="23"/>
      <c r="K359" s="23"/>
      <c r="L359" s="61">
        <f t="shared" si="73"/>
        <v>0</v>
      </c>
      <c r="M359" s="61">
        <f t="shared" si="74"/>
        <v>0</v>
      </c>
      <c r="N359" s="42"/>
    </row>
    <row r="360" spans="1:14" s="44" customFormat="1" ht="25.5">
      <c r="A360" s="57">
        <v>355</v>
      </c>
      <c r="B360" s="14"/>
      <c r="C360" s="14"/>
      <c r="D360" s="16" t="s">
        <v>516</v>
      </c>
      <c r="E360" s="2">
        <v>52000</v>
      </c>
      <c r="F360" s="2">
        <v>52000</v>
      </c>
      <c r="G360" s="2">
        <v>52000</v>
      </c>
      <c r="H360" s="2"/>
      <c r="I360" s="23">
        <v>42659.17</v>
      </c>
      <c r="J360" s="23">
        <v>42659.17</v>
      </c>
      <c r="K360" s="23"/>
      <c r="L360" s="61">
        <f t="shared" si="73"/>
        <v>0.8203686538461538</v>
      </c>
      <c r="M360" s="61">
        <f t="shared" si="74"/>
        <v>7.300742505238692E-05</v>
      </c>
      <c r="N360" s="42"/>
    </row>
    <row r="361" spans="1:14" s="43" customFormat="1" ht="51">
      <c r="A361" s="58">
        <v>356</v>
      </c>
      <c r="B361" s="14"/>
      <c r="C361" s="14"/>
      <c r="D361" s="16" t="s">
        <v>500</v>
      </c>
      <c r="E361" s="2">
        <v>106200</v>
      </c>
      <c r="F361" s="2">
        <v>106200</v>
      </c>
      <c r="G361" s="2">
        <v>106200</v>
      </c>
      <c r="H361" s="2">
        <v>800</v>
      </c>
      <c r="I361" s="23">
        <v>106121.55</v>
      </c>
      <c r="J361" s="23">
        <v>106121.55</v>
      </c>
      <c r="K361" s="23">
        <v>800</v>
      </c>
      <c r="L361" s="61">
        <f t="shared" si="73"/>
        <v>0.9992612994350283</v>
      </c>
      <c r="M361" s="61">
        <f t="shared" si="74"/>
        <v>0.00018161771802095852</v>
      </c>
      <c r="N361" s="42"/>
    </row>
    <row r="362" spans="1:14" s="44" customFormat="1" ht="38.25">
      <c r="A362" s="57">
        <v>357</v>
      </c>
      <c r="B362" s="14"/>
      <c r="C362" s="14"/>
      <c r="D362" s="16" t="s">
        <v>55</v>
      </c>
      <c r="E362" s="2">
        <v>50000</v>
      </c>
      <c r="F362" s="2">
        <v>342820</v>
      </c>
      <c r="G362" s="2">
        <v>342820</v>
      </c>
      <c r="H362" s="2"/>
      <c r="I362" s="23">
        <v>316194.27</v>
      </c>
      <c r="J362" s="23">
        <v>316194.27</v>
      </c>
      <c r="K362" s="23"/>
      <c r="L362" s="61">
        <f t="shared" si="73"/>
        <v>0.9223332069307509</v>
      </c>
      <c r="M362" s="61">
        <f t="shared" si="74"/>
        <v>0.000541138739197673</v>
      </c>
      <c r="N362" s="42"/>
    </row>
    <row r="363" spans="1:14" s="44" customFormat="1" ht="25.5">
      <c r="A363" s="58">
        <v>358</v>
      </c>
      <c r="B363" s="14"/>
      <c r="C363" s="14"/>
      <c r="D363" s="16" t="s">
        <v>509</v>
      </c>
      <c r="E363" s="2">
        <v>80000</v>
      </c>
      <c r="F363" s="2"/>
      <c r="G363" s="2"/>
      <c r="H363" s="2"/>
      <c r="I363" s="23"/>
      <c r="J363" s="23"/>
      <c r="K363" s="23"/>
      <c r="L363" s="61"/>
      <c r="M363" s="61">
        <f t="shared" si="74"/>
        <v>0</v>
      </c>
      <c r="N363" s="42"/>
    </row>
    <row r="364" spans="1:14" s="44" customFormat="1" ht="38.25">
      <c r="A364" s="57">
        <v>359</v>
      </c>
      <c r="B364" s="14"/>
      <c r="C364" s="14"/>
      <c r="D364" s="16" t="s">
        <v>460</v>
      </c>
      <c r="E364" s="2">
        <v>100000</v>
      </c>
      <c r="F364" s="2"/>
      <c r="G364" s="2"/>
      <c r="H364" s="2"/>
      <c r="I364" s="23"/>
      <c r="J364" s="23"/>
      <c r="K364" s="23"/>
      <c r="L364" s="61"/>
      <c r="M364" s="61">
        <f t="shared" si="74"/>
        <v>0</v>
      </c>
      <c r="N364" s="42"/>
    </row>
    <row r="365" spans="1:14" s="44" customFormat="1" ht="12.75">
      <c r="A365" s="58">
        <v>360</v>
      </c>
      <c r="B365" s="14"/>
      <c r="C365" s="14"/>
      <c r="D365" s="16" t="s">
        <v>427</v>
      </c>
      <c r="E365" s="2">
        <v>5740</v>
      </c>
      <c r="F365" s="2">
        <v>6700</v>
      </c>
      <c r="G365" s="2">
        <v>6700</v>
      </c>
      <c r="H365" s="2">
        <v>6700</v>
      </c>
      <c r="I365" s="23">
        <v>769.66</v>
      </c>
      <c r="J365" s="23">
        <v>769.66</v>
      </c>
      <c r="K365" s="23">
        <v>769.66</v>
      </c>
      <c r="L365" s="61">
        <f t="shared" si="73"/>
        <v>0.11487462686567164</v>
      </c>
      <c r="M365" s="61">
        <f t="shared" si="74"/>
        <v>1.3172055332023601E-06</v>
      </c>
      <c r="N365" s="42"/>
    </row>
    <row r="366" spans="1:14" s="43" customFormat="1" ht="12.75">
      <c r="A366" s="57">
        <v>361</v>
      </c>
      <c r="B366" s="14"/>
      <c r="C366" s="14"/>
      <c r="D366" s="16" t="s">
        <v>56</v>
      </c>
      <c r="E366" s="2"/>
      <c r="F366" s="2">
        <v>234400</v>
      </c>
      <c r="G366" s="2">
        <v>234400</v>
      </c>
      <c r="H366" s="2"/>
      <c r="I366" s="23">
        <v>134352.56</v>
      </c>
      <c r="J366" s="23">
        <v>134352.56</v>
      </c>
      <c r="K366" s="23"/>
      <c r="L366" s="61">
        <f t="shared" si="73"/>
        <v>0.5731764505119454</v>
      </c>
      <c r="M366" s="61">
        <f t="shared" si="74"/>
        <v>0.00022993261366304873</v>
      </c>
      <c r="N366" s="42"/>
    </row>
    <row r="367" spans="1:14" s="44" customFormat="1" ht="25.5">
      <c r="A367" s="58">
        <v>362</v>
      </c>
      <c r="B367" s="14"/>
      <c r="C367" s="14"/>
      <c r="D367" s="16" t="s">
        <v>57</v>
      </c>
      <c r="E367" s="2"/>
      <c r="F367" s="2">
        <v>1500</v>
      </c>
      <c r="G367" s="2">
        <v>1500</v>
      </c>
      <c r="H367" s="2">
        <v>500</v>
      </c>
      <c r="I367" s="23"/>
      <c r="J367" s="23"/>
      <c r="K367" s="23"/>
      <c r="L367" s="61">
        <f t="shared" si="73"/>
        <v>0</v>
      </c>
      <c r="M367" s="61">
        <f t="shared" si="74"/>
        <v>0</v>
      </c>
      <c r="N367" s="42"/>
    </row>
    <row r="368" spans="1:14" s="44" customFormat="1" ht="25.5">
      <c r="A368" s="57">
        <v>363</v>
      </c>
      <c r="B368" s="14"/>
      <c r="C368" s="14"/>
      <c r="D368" s="16" t="s">
        <v>58</v>
      </c>
      <c r="E368" s="2"/>
      <c r="F368" s="2">
        <v>155551</v>
      </c>
      <c r="G368" s="2">
        <v>155551</v>
      </c>
      <c r="H368" s="2"/>
      <c r="I368" s="23">
        <v>144552.35</v>
      </c>
      <c r="J368" s="23">
        <v>144552.35</v>
      </c>
      <c r="K368" s="23"/>
      <c r="L368" s="61">
        <f t="shared" si="73"/>
        <v>0.9292923221322911</v>
      </c>
      <c r="M368" s="61">
        <f t="shared" si="74"/>
        <v>0.00024738865896292413</v>
      </c>
      <c r="N368" s="42"/>
    </row>
    <row r="369" spans="1:14" s="44" customFormat="1" ht="25.5">
      <c r="A369" s="58">
        <v>364</v>
      </c>
      <c r="B369" s="14"/>
      <c r="C369" s="14"/>
      <c r="D369" s="16" t="s">
        <v>59</v>
      </c>
      <c r="E369" s="2"/>
      <c r="F369" s="2">
        <v>38622</v>
      </c>
      <c r="G369" s="2">
        <v>38622</v>
      </c>
      <c r="H369" s="2"/>
      <c r="I369" s="23">
        <v>38593.84</v>
      </c>
      <c r="J369" s="23">
        <v>38593.84</v>
      </c>
      <c r="K369" s="23"/>
      <c r="L369" s="61">
        <f t="shared" si="73"/>
        <v>0.9992708818807933</v>
      </c>
      <c r="M369" s="61">
        <f t="shared" si="74"/>
        <v>6.604996959115268E-05</v>
      </c>
      <c r="N369" s="42"/>
    </row>
    <row r="370" spans="1:14" s="44" customFormat="1" ht="76.5">
      <c r="A370" s="57">
        <v>365</v>
      </c>
      <c r="B370" s="14"/>
      <c r="C370" s="14"/>
      <c r="D370" s="16" t="s">
        <v>60</v>
      </c>
      <c r="E370" s="2"/>
      <c r="F370" s="2">
        <v>101772</v>
      </c>
      <c r="G370" s="2"/>
      <c r="H370" s="2"/>
      <c r="I370" s="23">
        <v>101518.94</v>
      </c>
      <c r="J370" s="23"/>
      <c r="K370" s="23"/>
      <c r="L370" s="61">
        <f t="shared" si="73"/>
        <v>0.9975134614628778</v>
      </c>
      <c r="M370" s="61">
        <f t="shared" si="74"/>
        <v>0.00017374075499940027</v>
      </c>
      <c r="N370" s="42"/>
    </row>
    <row r="371" spans="1:14" s="43" customFormat="1" ht="19.5" customHeight="1">
      <c r="A371" s="60">
        <v>366</v>
      </c>
      <c r="B371" s="13">
        <v>851</v>
      </c>
      <c r="C371" s="13"/>
      <c r="D371" s="5" t="s">
        <v>208</v>
      </c>
      <c r="E371" s="5">
        <f>E374+E384+E397+E399+E401+E404+E382+E372</f>
        <v>6230250</v>
      </c>
      <c r="F371" s="5">
        <f>F374+F384+F397+F399+F401+F404+F382+F372</f>
        <v>7035098</v>
      </c>
      <c r="G371" s="5">
        <f>G374+G384+G397+G399+G401+G404+G382+G372</f>
        <v>6737171</v>
      </c>
      <c r="H371" s="5">
        <f>H374+H384+H397+H399+H401+H404+H372+H382</f>
        <v>3239421</v>
      </c>
      <c r="I371" s="21">
        <f>I374+I384+I397+I399+I401+I404+I382+I372</f>
        <v>5404607.9</v>
      </c>
      <c r="J371" s="21">
        <f>J374+J384+J397+J399+J401+J404+J382+J372</f>
        <v>5114720.220000001</v>
      </c>
      <c r="K371" s="21">
        <f>K374+K384+K397+K399+K401+K404+K382+K372</f>
        <v>2282467.2</v>
      </c>
      <c r="L371" s="64">
        <f aca="true" t="shared" si="81" ref="L371:L389">I371/F371</f>
        <v>0.7682349130033441</v>
      </c>
      <c r="M371" s="64">
        <f aca="true" t="shared" si="82" ref="M371:M389">I371/$I$693</f>
        <v>0.009249512032156001</v>
      </c>
      <c r="N371" s="42"/>
    </row>
    <row r="372" spans="1:14" s="44" customFormat="1" ht="12.75">
      <c r="A372" s="57">
        <v>367</v>
      </c>
      <c r="B372" s="14"/>
      <c r="C372" s="14">
        <v>85111</v>
      </c>
      <c r="D372" s="15" t="s">
        <v>209</v>
      </c>
      <c r="E372" s="12">
        <f aca="true" t="shared" si="83" ref="E372:K372">E373</f>
        <v>0</v>
      </c>
      <c r="F372" s="12">
        <f t="shared" si="83"/>
        <v>90000</v>
      </c>
      <c r="G372" s="12">
        <f t="shared" si="83"/>
        <v>0</v>
      </c>
      <c r="H372" s="12">
        <f t="shared" si="83"/>
        <v>0</v>
      </c>
      <c r="I372" s="22">
        <f t="shared" si="83"/>
        <v>90000</v>
      </c>
      <c r="J372" s="22">
        <f t="shared" si="83"/>
        <v>0</v>
      </c>
      <c r="K372" s="22">
        <f t="shared" si="83"/>
        <v>0</v>
      </c>
      <c r="L372" s="61">
        <f t="shared" si="81"/>
        <v>1</v>
      </c>
      <c r="M372" s="61">
        <f t="shared" si="82"/>
        <v>0.00015402710026272954</v>
      </c>
      <c r="N372" s="42"/>
    </row>
    <row r="373" spans="1:14" s="44" customFormat="1" ht="76.5">
      <c r="A373" s="58">
        <v>368</v>
      </c>
      <c r="B373" s="14"/>
      <c r="C373" s="14"/>
      <c r="D373" s="16" t="s">
        <v>61</v>
      </c>
      <c r="E373" s="2"/>
      <c r="F373" s="2">
        <v>90000</v>
      </c>
      <c r="G373" s="2"/>
      <c r="H373" s="2"/>
      <c r="I373" s="23">
        <v>90000</v>
      </c>
      <c r="J373" s="23"/>
      <c r="K373" s="23"/>
      <c r="L373" s="61">
        <f t="shared" si="81"/>
        <v>1</v>
      </c>
      <c r="M373" s="61">
        <f t="shared" si="82"/>
        <v>0.00015402710026272954</v>
      </c>
      <c r="N373" s="42"/>
    </row>
    <row r="374" spans="1:14" s="43" customFormat="1" ht="12.75">
      <c r="A374" s="57">
        <v>369</v>
      </c>
      <c r="B374" s="14"/>
      <c r="C374" s="14">
        <v>85121</v>
      </c>
      <c r="D374" s="15" t="s">
        <v>210</v>
      </c>
      <c r="E374" s="12">
        <f aca="true" t="shared" si="84" ref="E374:K374">SUM(E375:E381)</f>
        <v>43000</v>
      </c>
      <c r="F374" s="12">
        <f t="shared" si="84"/>
        <v>393427</v>
      </c>
      <c r="G374" s="12">
        <f t="shared" si="84"/>
        <v>265500</v>
      </c>
      <c r="H374" s="12">
        <f t="shared" si="84"/>
        <v>0</v>
      </c>
      <c r="I374" s="22">
        <f t="shared" si="84"/>
        <v>370789.47</v>
      </c>
      <c r="J374" s="22">
        <f t="shared" si="84"/>
        <v>250901.79</v>
      </c>
      <c r="K374" s="22">
        <f t="shared" si="84"/>
        <v>0</v>
      </c>
      <c r="L374" s="61">
        <f t="shared" si="81"/>
        <v>0.9424606597920325</v>
      </c>
      <c r="M374" s="61">
        <f t="shared" si="82"/>
        <v>0.0006345736319117149</v>
      </c>
      <c r="N374" s="42"/>
    </row>
    <row r="375" spans="1:14" s="44" customFormat="1" ht="25.5">
      <c r="A375" s="58">
        <v>370</v>
      </c>
      <c r="B375" s="14"/>
      <c r="C375" s="14"/>
      <c r="D375" s="16" t="s">
        <v>62</v>
      </c>
      <c r="E375" s="2">
        <v>20000</v>
      </c>
      <c r="F375" s="2">
        <v>20000</v>
      </c>
      <c r="G375" s="2">
        <v>20000</v>
      </c>
      <c r="H375" s="2"/>
      <c r="I375" s="23">
        <v>20000</v>
      </c>
      <c r="J375" s="23">
        <v>20000</v>
      </c>
      <c r="K375" s="23"/>
      <c r="L375" s="61">
        <f t="shared" si="81"/>
        <v>1</v>
      </c>
      <c r="M375" s="61">
        <f t="shared" si="82"/>
        <v>3.422824450282879E-05</v>
      </c>
      <c r="N375" s="42"/>
    </row>
    <row r="376" spans="1:14" s="44" customFormat="1" ht="25.5">
      <c r="A376" s="57">
        <v>371</v>
      </c>
      <c r="B376" s="14"/>
      <c r="C376" s="14"/>
      <c r="D376" s="16" t="s">
        <v>63</v>
      </c>
      <c r="E376" s="2">
        <v>15000</v>
      </c>
      <c r="F376" s="2">
        <v>60500</v>
      </c>
      <c r="G376" s="2">
        <v>60500</v>
      </c>
      <c r="H376" s="2"/>
      <c r="I376" s="23">
        <v>59491.79</v>
      </c>
      <c r="J376" s="23">
        <v>59491.79</v>
      </c>
      <c r="K376" s="23"/>
      <c r="L376" s="61">
        <f t="shared" si="81"/>
        <v>0.9833353719008264</v>
      </c>
      <c r="M376" s="61">
        <f t="shared" si="82"/>
        <v>0.00010181497670154723</v>
      </c>
      <c r="N376" s="42"/>
    </row>
    <row r="377" spans="1:14" s="44" customFormat="1" ht="25.5">
      <c r="A377" s="58">
        <v>372</v>
      </c>
      <c r="B377" s="14"/>
      <c r="C377" s="14"/>
      <c r="D377" s="16" t="s">
        <v>64</v>
      </c>
      <c r="E377" s="2">
        <v>8000</v>
      </c>
      <c r="F377" s="2">
        <v>8000</v>
      </c>
      <c r="G377" s="2"/>
      <c r="H377" s="2"/>
      <c r="I377" s="23"/>
      <c r="J377" s="23"/>
      <c r="K377" s="23"/>
      <c r="L377" s="61">
        <f t="shared" si="81"/>
        <v>0</v>
      </c>
      <c r="M377" s="61">
        <f t="shared" si="82"/>
        <v>0</v>
      </c>
      <c r="N377" s="42"/>
    </row>
    <row r="378" spans="1:14" s="43" customFormat="1" ht="25.5">
      <c r="A378" s="57">
        <v>373</v>
      </c>
      <c r="B378" s="14"/>
      <c r="C378" s="14"/>
      <c r="D378" s="16" t="s">
        <v>211</v>
      </c>
      <c r="E378" s="2"/>
      <c r="F378" s="2">
        <v>15427</v>
      </c>
      <c r="G378" s="2"/>
      <c r="H378" s="2"/>
      <c r="I378" s="23">
        <v>15426.83</v>
      </c>
      <c r="J378" s="23"/>
      <c r="K378" s="23"/>
      <c r="L378" s="61">
        <f t="shared" si="81"/>
        <v>0.9999889803591107</v>
      </c>
      <c r="M378" s="61">
        <f t="shared" si="82"/>
        <v>2.640166545717871E-05</v>
      </c>
      <c r="N378" s="42"/>
    </row>
    <row r="379" spans="1:14" s="43" customFormat="1" ht="25.5">
      <c r="A379" s="58">
        <v>374</v>
      </c>
      <c r="B379" s="14"/>
      <c r="C379" s="14"/>
      <c r="D379" s="16" t="s">
        <v>65</v>
      </c>
      <c r="E379" s="2"/>
      <c r="F379" s="2">
        <v>15000</v>
      </c>
      <c r="G379" s="2">
        <v>15000</v>
      </c>
      <c r="H379" s="2"/>
      <c r="I379" s="23">
        <v>14884</v>
      </c>
      <c r="J379" s="23">
        <v>14884</v>
      </c>
      <c r="K379" s="23"/>
      <c r="L379" s="61">
        <f t="shared" si="81"/>
        <v>0.9922666666666666</v>
      </c>
      <c r="M379" s="61">
        <f t="shared" si="82"/>
        <v>2.5472659559005183E-05</v>
      </c>
      <c r="N379" s="42"/>
    </row>
    <row r="380" spans="1:14" s="43" customFormat="1" ht="38.25">
      <c r="A380" s="57">
        <v>375</v>
      </c>
      <c r="B380" s="14"/>
      <c r="C380" s="14"/>
      <c r="D380" s="16" t="s">
        <v>66</v>
      </c>
      <c r="E380" s="2"/>
      <c r="F380" s="2">
        <v>170000</v>
      </c>
      <c r="G380" s="2">
        <v>170000</v>
      </c>
      <c r="H380" s="2"/>
      <c r="I380" s="23">
        <v>156526</v>
      </c>
      <c r="J380" s="23">
        <v>156526</v>
      </c>
      <c r="K380" s="23"/>
      <c r="L380" s="61">
        <f t="shared" si="81"/>
        <v>0.9207411764705883</v>
      </c>
      <c r="M380" s="61">
        <f t="shared" si="82"/>
        <v>0.00026788050995248894</v>
      </c>
      <c r="N380" s="42"/>
    </row>
    <row r="381" spans="1:14" s="44" customFormat="1" ht="12.75">
      <c r="A381" s="58">
        <v>376</v>
      </c>
      <c r="B381" s="14"/>
      <c r="C381" s="14"/>
      <c r="D381" s="16" t="s">
        <v>67</v>
      </c>
      <c r="E381" s="2"/>
      <c r="F381" s="2">
        <v>104500</v>
      </c>
      <c r="G381" s="2"/>
      <c r="H381" s="2"/>
      <c r="I381" s="23">
        <v>104460.85</v>
      </c>
      <c r="J381" s="23"/>
      <c r="K381" s="23"/>
      <c r="L381" s="61">
        <f t="shared" si="81"/>
        <v>0.9996253588516747</v>
      </c>
      <c r="M381" s="61">
        <f t="shared" si="82"/>
        <v>0.00017877557573866613</v>
      </c>
      <c r="N381" s="42"/>
    </row>
    <row r="382" spans="1:14" s="44" customFormat="1" ht="12.75">
      <c r="A382" s="57">
        <v>377</v>
      </c>
      <c r="B382" s="14"/>
      <c r="C382" s="14">
        <v>85141</v>
      </c>
      <c r="D382" s="15" t="s">
        <v>212</v>
      </c>
      <c r="E382" s="12">
        <f aca="true" t="shared" si="85" ref="E382:K382">E383</f>
        <v>0</v>
      </c>
      <c r="F382" s="12">
        <f t="shared" si="85"/>
        <v>80000</v>
      </c>
      <c r="G382" s="12">
        <f t="shared" si="85"/>
        <v>0</v>
      </c>
      <c r="H382" s="12">
        <f t="shared" si="85"/>
        <v>0</v>
      </c>
      <c r="I382" s="22">
        <f t="shared" si="85"/>
        <v>80000</v>
      </c>
      <c r="J382" s="22">
        <f t="shared" si="85"/>
        <v>0</v>
      </c>
      <c r="K382" s="22">
        <f t="shared" si="85"/>
        <v>0</v>
      </c>
      <c r="L382" s="61">
        <f t="shared" si="81"/>
        <v>1</v>
      </c>
      <c r="M382" s="61">
        <f t="shared" si="82"/>
        <v>0.00013691297801131516</v>
      </c>
      <c r="N382" s="42"/>
    </row>
    <row r="383" spans="1:14" s="43" customFormat="1" ht="38.25">
      <c r="A383" s="58">
        <v>378</v>
      </c>
      <c r="B383" s="14"/>
      <c r="C383" s="14"/>
      <c r="D383" s="16" t="s">
        <v>68</v>
      </c>
      <c r="E383" s="2"/>
      <c r="F383" s="2">
        <v>80000</v>
      </c>
      <c r="G383" s="2"/>
      <c r="H383" s="2"/>
      <c r="I383" s="23">
        <v>80000</v>
      </c>
      <c r="J383" s="23"/>
      <c r="K383" s="23"/>
      <c r="L383" s="61">
        <f t="shared" si="81"/>
        <v>1</v>
      </c>
      <c r="M383" s="61">
        <f t="shared" si="82"/>
        <v>0.00013691297801131516</v>
      </c>
      <c r="N383" s="42"/>
    </row>
    <row r="384" spans="1:14" s="43" customFormat="1" ht="12.75">
      <c r="A384" s="57">
        <v>379</v>
      </c>
      <c r="B384" s="14"/>
      <c r="C384" s="14">
        <v>85149</v>
      </c>
      <c r="D384" s="15" t="s">
        <v>213</v>
      </c>
      <c r="E384" s="12">
        <f aca="true" t="shared" si="86" ref="E384:K384">SUM(E385:E396)</f>
        <v>460000</v>
      </c>
      <c r="F384" s="12">
        <f t="shared" si="86"/>
        <v>1290000</v>
      </c>
      <c r="G384" s="12">
        <f t="shared" si="86"/>
        <v>1290000</v>
      </c>
      <c r="H384" s="12">
        <f t="shared" si="86"/>
        <v>0</v>
      </c>
      <c r="I384" s="22">
        <f t="shared" si="86"/>
        <v>816837.05</v>
      </c>
      <c r="J384" s="22">
        <f t="shared" si="86"/>
        <v>816837.05</v>
      </c>
      <c r="K384" s="22">
        <f t="shared" si="86"/>
        <v>0</v>
      </c>
      <c r="L384" s="61">
        <f t="shared" si="81"/>
        <v>0.633207015503876</v>
      </c>
      <c r="M384" s="61">
        <f t="shared" si="82"/>
        <v>0.0013979449133184692</v>
      </c>
      <c r="N384" s="42"/>
    </row>
    <row r="385" spans="1:14" s="43" customFormat="1" ht="38.25">
      <c r="A385" s="58">
        <v>380</v>
      </c>
      <c r="B385" s="14"/>
      <c r="C385" s="14"/>
      <c r="D385" s="16" t="s">
        <v>69</v>
      </c>
      <c r="E385" s="2">
        <v>350000</v>
      </c>
      <c r="F385" s="2">
        <v>180000</v>
      </c>
      <c r="G385" s="2">
        <v>180000</v>
      </c>
      <c r="H385" s="2"/>
      <c r="I385" s="23">
        <v>92448</v>
      </c>
      <c r="J385" s="23">
        <v>92448</v>
      </c>
      <c r="K385" s="23"/>
      <c r="L385" s="61">
        <f t="shared" si="81"/>
        <v>0.5136</v>
      </c>
      <c r="M385" s="61">
        <f t="shared" si="82"/>
        <v>0.00015821663738987577</v>
      </c>
      <c r="N385" s="42"/>
    </row>
    <row r="386" spans="1:14" s="44" customFormat="1" ht="25.5">
      <c r="A386" s="57">
        <v>381</v>
      </c>
      <c r="B386" s="14"/>
      <c r="C386" s="14"/>
      <c r="D386" s="16" t="s">
        <v>70</v>
      </c>
      <c r="E386" s="2">
        <v>15000</v>
      </c>
      <c r="F386" s="2">
        <v>15000</v>
      </c>
      <c r="G386" s="2">
        <v>15000</v>
      </c>
      <c r="H386" s="2"/>
      <c r="I386" s="23">
        <v>15000</v>
      </c>
      <c r="J386" s="23">
        <v>15000</v>
      </c>
      <c r="K386" s="23"/>
      <c r="L386" s="61">
        <f t="shared" si="81"/>
        <v>1</v>
      </c>
      <c r="M386" s="61">
        <f t="shared" si="82"/>
        <v>2.5671183377121588E-05</v>
      </c>
      <c r="N386" s="42"/>
    </row>
    <row r="387" spans="1:14" s="44" customFormat="1" ht="25.5">
      <c r="A387" s="58">
        <v>382</v>
      </c>
      <c r="B387" s="14"/>
      <c r="C387" s="14"/>
      <c r="D387" s="16" t="s">
        <v>71</v>
      </c>
      <c r="E387" s="2">
        <v>4500</v>
      </c>
      <c r="F387" s="2">
        <v>4500</v>
      </c>
      <c r="G387" s="2">
        <v>4500</v>
      </c>
      <c r="H387" s="2"/>
      <c r="I387" s="23">
        <v>4500</v>
      </c>
      <c r="J387" s="23">
        <v>4500</v>
      </c>
      <c r="K387" s="23"/>
      <c r="L387" s="61">
        <f t="shared" si="81"/>
        <v>1</v>
      </c>
      <c r="M387" s="61">
        <f t="shared" si="82"/>
        <v>7.701355013136477E-06</v>
      </c>
      <c r="N387" s="42"/>
    </row>
    <row r="388" spans="1:14" s="44" customFormat="1" ht="25.5">
      <c r="A388" s="57">
        <v>383</v>
      </c>
      <c r="B388" s="14"/>
      <c r="C388" s="14"/>
      <c r="D388" s="16" t="s">
        <v>72</v>
      </c>
      <c r="E388" s="2">
        <v>24500</v>
      </c>
      <c r="F388" s="2">
        <v>24500</v>
      </c>
      <c r="G388" s="2">
        <v>24500</v>
      </c>
      <c r="H388" s="2"/>
      <c r="I388" s="23">
        <v>24500</v>
      </c>
      <c r="J388" s="23">
        <v>24500</v>
      </c>
      <c r="K388" s="23"/>
      <c r="L388" s="61">
        <f t="shared" si="81"/>
        <v>1</v>
      </c>
      <c r="M388" s="61">
        <f t="shared" si="82"/>
        <v>4.1929599515965264E-05</v>
      </c>
      <c r="N388" s="42"/>
    </row>
    <row r="389" spans="1:14" s="44" customFormat="1" ht="25.5">
      <c r="A389" s="58">
        <v>384</v>
      </c>
      <c r="B389" s="14"/>
      <c r="C389" s="14"/>
      <c r="D389" s="16" t="s">
        <v>214</v>
      </c>
      <c r="E389" s="2">
        <v>12000</v>
      </c>
      <c r="F389" s="2">
        <v>12000</v>
      </c>
      <c r="G389" s="2">
        <v>12000</v>
      </c>
      <c r="H389" s="2"/>
      <c r="I389" s="23"/>
      <c r="J389" s="23"/>
      <c r="K389" s="23"/>
      <c r="L389" s="61">
        <f t="shared" si="81"/>
        <v>0</v>
      </c>
      <c r="M389" s="61">
        <f t="shared" si="82"/>
        <v>0</v>
      </c>
      <c r="N389" s="42"/>
    </row>
    <row r="390" spans="1:14" s="44" customFormat="1" ht="25.5">
      <c r="A390" s="57">
        <v>385</v>
      </c>
      <c r="B390" s="14"/>
      <c r="C390" s="14"/>
      <c r="D390" s="16" t="s">
        <v>73</v>
      </c>
      <c r="E390" s="2">
        <v>15000</v>
      </c>
      <c r="F390" s="2">
        <v>15000</v>
      </c>
      <c r="G390" s="2">
        <v>15000</v>
      </c>
      <c r="H390" s="2"/>
      <c r="I390" s="23">
        <v>15000</v>
      </c>
      <c r="J390" s="23">
        <v>15000</v>
      </c>
      <c r="K390" s="23"/>
      <c r="L390" s="61">
        <f aca="true" t="shared" si="87" ref="L390:L450">I390/F390</f>
        <v>1</v>
      </c>
      <c r="M390" s="61">
        <f aca="true" t="shared" si="88" ref="M390:M421">I390/$I$693</f>
        <v>2.5671183377121588E-05</v>
      </c>
      <c r="N390" s="42"/>
    </row>
    <row r="391" spans="1:14" s="44" customFormat="1" ht="25.5">
      <c r="A391" s="58">
        <v>386</v>
      </c>
      <c r="B391" s="14"/>
      <c r="C391" s="14"/>
      <c r="D391" s="16" t="s">
        <v>215</v>
      </c>
      <c r="E391" s="2">
        <v>10000</v>
      </c>
      <c r="F391" s="2">
        <v>10000</v>
      </c>
      <c r="G391" s="2">
        <v>10000</v>
      </c>
      <c r="H391" s="2"/>
      <c r="I391" s="23">
        <v>10000</v>
      </c>
      <c r="J391" s="23">
        <v>10000</v>
      </c>
      <c r="K391" s="23"/>
      <c r="L391" s="61">
        <f t="shared" si="87"/>
        <v>1</v>
      </c>
      <c r="M391" s="61">
        <f t="shared" si="88"/>
        <v>1.7114122251414394E-05</v>
      </c>
      <c r="N391" s="42"/>
    </row>
    <row r="392" spans="1:14" s="44" customFormat="1" ht="25.5">
      <c r="A392" s="57">
        <v>387</v>
      </c>
      <c r="B392" s="14"/>
      <c r="C392" s="14"/>
      <c r="D392" s="16" t="s">
        <v>74</v>
      </c>
      <c r="E392" s="2">
        <v>5000</v>
      </c>
      <c r="F392" s="2">
        <v>5000</v>
      </c>
      <c r="G392" s="2">
        <v>5000</v>
      </c>
      <c r="H392" s="2"/>
      <c r="I392" s="23">
        <v>4999.62</v>
      </c>
      <c r="J392" s="23">
        <v>4999.62</v>
      </c>
      <c r="K392" s="23"/>
      <c r="L392" s="61">
        <f t="shared" si="87"/>
        <v>0.9999239999999999</v>
      </c>
      <c r="M392" s="61">
        <f t="shared" si="88"/>
        <v>8.556410789061642E-06</v>
      </c>
      <c r="N392" s="42"/>
    </row>
    <row r="393" spans="1:14" s="44" customFormat="1" ht="12.75">
      <c r="A393" s="58">
        <v>388</v>
      </c>
      <c r="B393" s="14"/>
      <c r="C393" s="14"/>
      <c r="D393" s="16" t="s">
        <v>75</v>
      </c>
      <c r="E393" s="2">
        <v>10000</v>
      </c>
      <c r="F393" s="2">
        <v>10000</v>
      </c>
      <c r="G393" s="2">
        <v>10000</v>
      </c>
      <c r="H393" s="2"/>
      <c r="I393" s="23"/>
      <c r="J393" s="23"/>
      <c r="K393" s="23"/>
      <c r="L393" s="61">
        <f t="shared" si="87"/>
        <v>0</v>
      </c>
      <c r="M393" s="61">
        <f t="shared" si="88"/>
        <v>0</v>
      </c>
      <c r="N393" s="42"/>
    </row>
    <row r="394" spans="1:14" s="44" customFormat="1" ht="38.25">
      <c r="A394" s="57">
        <v>389</v>
      </c>
      <c r="B394" s="14"/>
      <c r="C394" s="14"/>
      <c r="D394" s="16" t="s">
        <v>76</v>
      </c>
      <c r="E394" s="2">
        <v>11000</v>
      </c>
      <c r="F394" s="2">
        <v>11000</v>
      </c>
      <c r="G394" s="2">
        <v>11000</v>
      </c>
      <c r="H394" s="2"/>
      <c r="I394" s="23">
        <v>5500</v>
      </c>
      <c r="J394" s="23">
        <v>5500</v>
      </c>
      <c r="K394" s="23"/>
      <c r="L394" s="61">
        <f t="shared" si="87"/>
        <v>0.5</v>
      </c>
      <c r="M394" s="61">
        <f t="shared" si="88"/>
        <v>9.412767238277916E-06</v>
      </c>
      <c r="N394" s="42"/>
    </row>
    <row r="395" spans="1:14" s="44" customFormat="1" ht="12.75">
      <c r="A395" s="58">
        <v>390</v>
      </c>
      <c r="B395" s="14"/>
      <c r="C395" s="14"/>
      <c r="D395" s="16" t="s">
        <v>216</v>
      </c>
      <c r="E395" s="2">
        <v>3000</v>
      </c>
      <c r="F395" s="2">
        <v>3000</v>
      </c>
      <c r="G395" s="2">
        <v>3000</v>
      </c>
      <c r="H395" s="2"/>
      <c r="I395" s="23"/>
      <c r="J395" s="23"/>
      <c r="K395" s="23"/>
      <c r="L395" s="61">
        <f t="shared" si="87"/>
        <v>0</v>
      </c>
      <c r="M395" s="61">
        <f t="shared" si="88"/>
        <v>0</v>
      </c>
      <c r="N395" s="42"/>
    </row>
    <row r="396" spans="1:14" s="44" customFormat="1" ht="25.5">
      <c r="A396" s="57">
        <v>391</v>
      </c>
      <c r="B396" s="14"/>
      <c r="C396" s="14"/>
      <c r="D396" s="16" t="s">
        <v>77</v>
      </c>
      <c r="E396" s="2"/>
      <c r="F396" s="2">
        <v>1000000</v>
      </c>
      <c r="G396" s="2">
        <v>1000000</v>
      </c>
      <c r="H396" s="2"/>
      <c r="I396" s="23">
        <v>644889.43</v>
      </c>
      <c r="J396" s="23">
        <v>644889.43</v>
      </c>
      <c r="K396" s="23"/>
      <c r="L396" s="61">
        <f t="shared" si="87"/>
        <v>0.6448894300000001</v>
      </c>
      <c r="M396" s="61">
        <f t="shared" si="88"/>
        <v>0.0011036716543664944</v>
      </c>
      <c r="N396" s="42"/>
    </row>
    <row r="397" spans="1:14" s="43" customFormat="1" ht="12.75">
      <c r="A397" s="58">
        <v>392</v>
      </c>
      <c r="B397" s="14"/>
      <c r="C397" s="14">
        <v>85153</v>
      </c>
      <c r="D397" s="15" t="s">
        <v>217</v>
      </c>
      <c r="E397" s="12">
        <f aca="true" t="shared" si="89" ref="E397:K397">SUM(E398:E398)</f>
        <v>61000</v>
      </c>
      <c r="F397" s="12">
        <f t="shared" si="89"/>
        <v>61000</v>
      </c>
      <c r="G397" s="12">
        <f t="shared" si="89"/>
        <v>61000</v>
      </c>
      <c r="H397" s="12">
        <f t="shared" si="89"/>
        <v>0</v>
      </c>
      <c r="I397" s="22">
        <f t="shared" si="89"/>
        <v>60000</v>
      </c>
      <c r="J397" s="22">
        <f t="shared" si="89"/>
        <v>60000</v>
      </c>
      <c r="K397" s="22">
        <f t="shared" si="89"/>
        <v>0</v>
      </c>
      <c r="L397" s="61">
        <f t="shared" si="87"/>
        <v>0.9836065573770492</v>
      </c>
      <c r="M397" s="61">
        <f t="shared" si="88"/>
        <v>0.00010268473350848635</v>
      </c>
      <c r="N397" s="42"/>
    </row>
    <row r="398" spans="1:14" s="43" customFormat="1" ht="12.75">
      <c r="A398" s="57">
        <v>393</v>
      </c>
      <c r="B398" s="6"/>
      <c r="C398" s="6"/>
      <c r="D398" s="16" t="s">
        <v>526</v>
      </c>
      <c r="E398" s="2">
        <v>61000</v>
      </c>
      <c r="F398" s="2">
        <v>61000</v>
      </c>
      <c r="G398" s="2">
        <v>61000</v>
      </c>
      <c r="H398" s="2"/>
      <c r="I398" s="23">
        <v>60000</v>
      </c>
      <c r="J398" s="23">
        <v>60000</v>
      </c>
      <c r="K398" s="23"/>
      <c r="L398" s="61">
        <f t="shared" si="87"/>
        <v>0.9836065573770492</v>
      </c>
      <c r="M398" s="61">
        <f t="shared" si="88"/>
        <v>0.00010268473350848635</v>
      </c>
      <c r="N398" s="42"/>
    </row>
    <row r="399" spans="1:14" s="43" customFormat="1" ht="12.75">
      <c r="A399" s="58">
        <v>394</v>
      </c>
      <c r="B399" s="14"/>
      <c r="C399" s="14">
        <v>85154</v>
      </c>
      <c r="D399" s="15" t="s">
        <v>218</v>
      </c>
      <c r="E399" s="12">
        <f aca="true" t="shared" si="90" ref="E399:K399">SUM(E400:E400)</f>
        <v>1823700</v>
      </c>
      <c r="F399" s="12">
        <f t="shared" si="90"/>
        <v>1823700</v>
      </c>
      <c r="G399" s="12">
        <f t="shared" si="90"/>
        <v>1823700</v>
      </c>
      <c r="H399" s="12">
        <f t="shared" si="90"/>
        <v>39000</v>
      </c>
      <c r="I399" s="22">
        <f t="shared" si="90"/>
        <v>1682247.6</v>
      </c>
      <c r="J399" s="22">
        <f t="shared" si="90"/>
        <v>1682247.6</v>
      </c>
      <c r="K399" s="22">
        <f t="shared" si="90"/>
        <v>37908</v>
      </c>
      <c r="L399" s="61">
        <f t="shared" si="87"/>
        <v>0.9224365849646324</v>
      </c>
      <c r="M399" s="61">
        <f t="shared" si="88"/>
        <v>0.002879019108354846</v>
      </c>
      <c r="N399" s="42"/>
    </row>
    <row r="400" spans="1:14" s="43" customFormat="1" ht="38.25">
      <c r="A400" s="57">
        <v>395</v>
      </c>
      <c r="B400" s="6"/>
      <c r="C400" s="6"/>
      <c r="D400" s="16" t="s">
        <v>219</v>
      </c>
      <c r="E400" s="2">
        <v>1823700</v>
      </c>
      <c r="F400" s="2">
        <v>1823700</v>
      </c>
      <c r="G400" s="2">
        <v>1823700</v>
      </c>
      <c r="H400" s="2">
        <v>39000</v>
      </c>
      <c r="I400" s="23">
        <v>1682247.6</v>
      </c>
      <c r="J400" s="23">
        <v>1682247.6</v>
      </c>
      <c r="K400" s="23">
        <v>37908</v>
      </c>
      <c r="L400" s="61">
        <f t="shared" si="87"/>
        <v>0.9224365849646324</v>
      </c>
      <c r="M400" s="61">
        <f t="shared" si="88"/>
        <v>0.002879019108354846</v>
      </c>
      <c r="N400" s="42"/>
    </row>
    <row r="401" spans="1:14" s="43" customFormat="1" ht="38.25">
      <c r="A401" s="58">
        <v>396</v>
      </c>
      <c r="B401" s="6"/>
      <c r="C401" s="14">
        <v>85156</v>
      </c>
      <c r="D401" s="15" t="s">
        <v>220</v>
      </c>
      <c r="E401" s="12">
        <f aca="true" t="shared" si="91" ref="E401:K401">SUM(E402:E403)</f>
        <v>3746000</v>
      </c>
      <c r="F401" s="12">
        <f t="shared" si="91"/>
        <v>3200421</v>
      </c>
      <c r="G401" s="12">
        <f t="shared" si="91"/>
        <v>3200421</v>
      </c>
      <c r="H401" s="12">
        <f t="shared" si="91"/>
        <v>3200421</v>
      </c>
      <c r="I401" s="22">
        <f t="shared" si="91"/>
        <v>2244559.2</v>
      </c>
      <c r="J401" s="22">
        <f t="shared" si="91"/>
        <v>2244559.2</v>
      </c>
      <c r="K401" s="22">
        <f t="shared" si="91"/>
        <v>2244559.2</v>
      </c>
      <c r="L401" s="61">
        <f t="shared" si="87"/>
        <v>0.7013324809454756</v>
      </c>
      <c r="M401" s="61">
        <f t="shared" si="88"/>
        <v>0.0038413660549336892</v>
      </c>
      <c r="N401" s="42"/>
    </row>
    <row r="402" spans="1:14" s="43" customFormat="1" ht="51">
      <c r="A402" s="57">
        <v>397</v>
      </c>
      <c r="B402" s="6"/>
      <c r="C402" s="6"/>
      <c r="D402" s="16" t="s">
        <v>221</v>
      </c>
      <c r="E402" s="2">
        <v>19000</v>
      </c>
      <c r="F402" s="2">
        <v>19000</v>
      </c>
      <c r="G402" s="2">
        <v>19000</v>
      </c>
      <c r="H402" s="2">
        <v>19000</v>
      </c>
      <c r="I402" s="23">
        <v>16594.2</v>
      </c>
      <c r="J402" s="23">
        <v>16594.2</v>
      </c>
      <c r="K402" s="23">
        <v>16594.2</v>
      </c>
      <c r="L402" s="61">
        <f t="shared" si="87"/>
        <v>0.8733789473684211</v>
      </c>
      <c r="M402" s="61">
        <f t="shared" si="88"/>
        <v>2.8399516746442074E-05</v>
      </c>
      <c r="N402" s="42"/>
    </row>
    <row r="403" spans="1:14" s="43" customFormat="1" ht="51">
      <c r="A403" s="58">
        <v>398</v>
      </c>
      <c r="B403" s="6"/>
      <c r="C403" s="6"/>
      <c r="D403" s="16" t="s">
        <v>222</v>
      </c>
      <c r="E403" s="2">
        <v>3727000</v>
      </c>
      <c r="F403" s="2">
        <v>3181421</v>
      </c>
      <c r="G403" s="2">
        <v>3181421</v>
      </c>
      <c r="H403" s="2">
        <v>3181421</v>
      </c>
      <c r="I403" s="23">
        <v>2227965</v>
      </c>
      <c r="J403" s="23">
        <v>2227965</v>
      </c>
      <c r="K403" s="23">
        <v>2227965</v>
      </c>
      <c r="L403" s="61">
        <f t="shared" si="87"/>
        <v>0.700304989499975</v>
      </c>
      <c r="M403" s="61">
        <f t="shared" si="88"/>
        <v>0.0038129665381872466</v>
      </c>
      <c r="N403" s="42"/>
    </row>
    <row r="404" spans="1:14" s="43" customFormat="1" ht="12.75">
      <c r="A404" s="57">
        <v>399</v>
      </c>
      <c r="B404" s="6"/>
      <c r="C404" s="14">
        <v>85195</v>
      </c>
      <c r="D404" s="15" t="s">
        <v>528</v>
      </c>
      <c r="E404" s="12">
        <f aca="true" t="shared" si="92" ref="E404:K404">SUM(E405:E408)</f>
        <v>96550</v>
      </c>
      <c r="F404" s="12">
        <f t="shared" si="92"/>
        <v>96550</v>
      </c>
      <c r="G404" s="12">
        <f t="shared" si="92"/>
        <v>96550</v>
      </c>
      <c r="H404" s="12">
        <f t="shared" si="92"/>
        <v>0</v>
      </c>
      <c r="I404" s="22">
        <f t="shared" si="92"/>
        <v>60174.58</v>
      </c>
      <c r="J404" s="22">
        <f t="shared" si="92"/>
        <v>60174.58</v>
      </c>
      <c r="K404" s="22">
        <f t="shared" si="92"/>
        <v>0</v>
      </c>
      <c r="L404" s="61">
        <f t="shared" si="87"/>
        <v>0.6232478508544795</v>
      </c>
      <c r="M404" s="61">
        <f t="shared" si="88"/>
        <v>0.00010298351185475155</v>
      </c>
      <c r="N404" s="42"/>
    </row>
    <row r="405" spans="1:14" s="43" customFormat="1" ht="38.25">
      <c r="A405" s="58">
        <v>400</v>
      </c>
      <c r="B405" s="6"/>
      <c r="C405" s="6"/>
      <c r="D405" s="28" t="s">
        <v>78</v>
      </c>
      <c r="E405" s="2">
        <v>60000</v>
      </c>
      <c r="F405" s="2">
        <v>60000</v>
      </c>
      <c r="G405" s="2">
        <v>60000</v>
      </c>
      <c r="H405" s="2"/>
      <c r="I405" s="23">
        <v>56398</v>
      </c>
      <c r="J405" s="23">
        <v>56398</v>
      </c>
      <c r="K405" s="23"/>
      <c r="L405" s="61">
        <f t="shared" si="87"/>
        <v>0.9399666666666666</v>
      </c>
      <c r="M405" s="61">
        <f t="shared" si="88"/>
        <v>9.652022667352689E-05</v>
      </c>
      <c r="N405" s="42"/>
    </row>
    <row r="406" spans="1:14" s="43" customFormat="1" ht="38.25">
      <c r="A406" s="57">
        <v>401</v>
      </c>
      <c r="B406" s="6"/>
      <c r="C406" s="6"/>
      <c r="D406" s="28" t="s">
        <v>223</v>
      </c>
      <c r="E406" s="2">
        <v>15000</v>
      </c>
      <c r="F406" s="2">
        <v>15000</v>
      </c>
      <c r="G406" s="2">
        <v>15000</v>
      </c>
      <c r="H406" s="2"/>
      <c r="I406" s="23">
        <v>2226.76</v>
      </c>
      <c r="J406" s="23">
        <v>2226.76</v>
      </c>
      <c r="K406" s="23"/>
      <c r="L406" s="61">
        <f t="shared" si="87"/>
        <v>0.14845066666666668</v>
      </c>
      <c r="M406" s="61">
        <f t="shared" si="88"/>
        <v>3.810904286455952E-06</v>
      </c>
      <c r="N406" s="42"/>
    </row>
    <row r="407" spans="1:14" s="43" customFormat="1" ht="38.25">
      <c r="A407" s="58">
        <v>402</v>
      </c>
      <c r="B407" s="6"/>
      <c r="C407" s="6"/>
      <c r="D407" s="16" t="s">
        <v>224</v>
      </c>
      <c r="E407" s="2">
        <v>20000</v>
      </c>
      <c r="F407" s="2">
        <v>20000</v>
      </c>
      <c r="G407" s="2">
        <v>20000</v>
      </c>
      <c r="H407" s="2"/>
      <c r="I407" s="23"/>
      <c r="J407" s="23"/>
      <c r="K407" s="23"/>
      <c r="L407" s="61">
        <f t="shared" si="87"/>
        <v>0</v>
      </c>
      <c r="M407" s="61">
        <f t="shared" si="88"/>
        <v>0</v>
      </c>
      <c r="N407" s="42"/>
    </row>
    <row r="408" spans="1:14" s="43" customFormat="1" ht="51">
      <c r="A408" s="57">
        <v>403</v>
      </c>
      <c r="B408" s="6"/>
      <c r="C408" s="6"/>
      <c r="D408" s="16" t="s">
        <v>79</v>
      </c>
      <c r="E408" s="2">
        <v>1550</v>
      </c>
      <c r="F408" s="2">
        <v>1550</v>
      </c>
      <c r="G408" s="2">
        <v>1550</v>
      </c>
      <c r="H408" s="2"/>
      <c r="I408" s="23">
        <v>1549.82</v>
      </c>
      <c r="J408" s="23">
        <v>1549.82</v>
      </c>
      <c r="K408" s="23"/>
      <c r="L408" s="61">
        <f t="shared" si="87"/>
        <v>0.9998838709677419</v>
      </c>
      <c r="M408" s="61">
        <f t="shared" si="88"/>
        <v>2.6523808947687054E-06</v>
      </c>
      <c r="N408" s="42"/>
    </row>
    <row r="409" spans="1:14" s="43" customFormat="1" ht="19.5" customHeight="1">
      <c r="A409" s="60">
        <v>404</v>
      </c>
      <c r="B409" s="13">
        <v>852</v>
      </c>
      <c r="C409" s="13"/>
      <c r="D409" s="5" t="s">
        <v>225</v>
      </c>
      <c r="E409" s="5">
        <f aca="true" t="shared" si="93" ref="E409:K409">E410+E417+E428+E436+E438+E440+E442+E446+E448+E451+E457+E462+E464+E467+E469</f>
        <v>52206800</v>
      </c>
      <c r="F409" s="5">
        <f t="shared" si="93"/>
        <v>48567154</v>
      </c>
      <c r="G409" s="5">
        <f t="shared" si="93"/>
        <v>48107345</v>
      </c>
      <c r="H409" s="5">
        <f t="shared" si="93"/>
        <v>12618133</v>
      </c>
      <c r="I409" s="21">
        <f t="shared" si="93"/>
        <v>45542507.71</v>
      </c>
      <c r="J409" s="21">
        <f t="shared" si="93"/>
        <v>45138539.93</v>
      </c>
      <c r="K409" s="21">
        <f t="shared" si="93"/>
        <v>12231944.43</v>
      </c>
      <c r="L409" s="64">
        <f t="shared" si="87"/>
        <v>0.937722389703955</v>
      </c>
      <c r="M409" s="64">
        <f t="shared" si="88"/>
        <v>0.07794200445849225</v>
      </c>
      <c r="N409" s="42"/>
    </row>
    <row r="410" spans="1:14" s="43" customFormat="1" ht="12.75">
      <c r="A410" s="57">
        <v>405</v>
      </c>
      <c r="B410" s="14"/>
      <c r="C410" s="14">
        <v>85201</v>
      </c>
      <c r="D410" s="15" t="s">
        <v>226</v>
      </c>
      <c r="E410" s="12">
        <f aca="true" t="shared" si="94" ref="E410:K410">SUM(E411:E416)</f>
        <v>4536000</v>
      </c>
      <c r="F410" s="12">
        <f t="shared" si="94"/>
        <v>4978750</v>
      </c>
      <c r="G410" s="12">
        <f t="shared" si="94"/>
        <v>4978750</v>
      </c>
      <c r="H410" s="12">
        <f t="shared" si="94"/>
        <v>2869750</v>
      </c>
      <c r="I410" s="22">
        <f t="shared" si="94"/>
        <v>4544935.42</v>
      </c>
      <c r="J410" s="22">
        <f t="shared" si="94"/>
        <v>4544935.42</v>
      </c>
      <c r="K410" s="22">
        <f t="shared" si="94"/>
        <v>2725342.08</v>
      </c>
      <c r="L410" s="61">
        <f t="shared" si="87"/>
        <v>0.9128667677629927</v>
      </c>
      <c r="M410" s="61">
        <f t="shared" si="88"/>
        <v>0.007778258040266342</v>
      </c>
      <c r="N410" s="42"/>
    </row>
    <row r="411" spans="1:14" s="43" customFormat="1" ht="12.75">
      <c r="A411" s="58">
        <v>406</v>
      </c>
      <c r="B411" s="6"/>
      <c r="C411" s="6"/>
      <c r="D411" s="29" t="s">
        <v>337</v>
      </c>
      <c r="E411" s="2">
        <v>1155000</v>
      </c>
      <c r="F411" s="2">
        <v>1177450</v>
      </c>
      <c r="G411" s="2">
        <v>1177450</v>
      </c>
      <c r="H411" s="2">
        <v>927450</v>
      </c>
      <c r="I411" s="23">
        <v>1163278.38</v>
      </c>
      <c r="J411" s="23">
        <v>1163278.38</v>
      </c>
      <c r="K411" s="23">
        <v>916458.67</v>
      </c>
      <c r="L411" s="61">
        <f t="shared" si="87"/>
        <v>0.9879641428510764</v>
      </c>
      <c r="M411" s="61">
        <f t="shared" si="88"/>
        <v>0.0019908488407747284</v>
      </c>
      <c r="N411" s="42"/>
    </row>
    <row r="412" spans="1:14" s="43" customFormat="1" ht="12.75">
      <c r="A412" s="57">
        <v>407</v>
      </c>
      <c r="B412" s="6"/>
      <c r="C412" s="6"/>
      <c r="D412" s="29" t="s">
        <v>338</v>
      </c>
      <c r="E412" s="2">
        <v>2405000</v>
      </c>
      <c r="F412" s="2">
        <v>2584300</v>
      </c>
      <c r="G412" s="2">
        <v>2584300</v>
      </c>
      <c r="H412" s="2">
        <v>1942300</v>
      </c>
      <c r="I412" s="23">
        <v>2413019.08</v>
      </c>
      <c r="J412" s="23">
        <v>2413019.08</v>
      </c>
      <c r="K412" s="23">
        <v>1808883.41</v>
      </c>
      <c r="L412" s="61">
        <f t="shared" si="87"/>
        <v>0.9337225089966336</v>
      </c>
      <c r="M412" s="61">
        <f t="shared" si="88"/>
        <v>0.004129670353011549</v>
      </c>
      <c r="N412" s="42"/>
    </row>
    <row r="413" spans="1:14" s="43" customFormat="1" ht="25.5">
      <c r="A413" s="58">
        <v>408</v>
      </c>
      <c r="B413" s="6"/>
      <c r="C413" s="6"/>
      <c r="D413" s="16" t="s">
        <v>518</v>
      </c>
      <c r="E413" s="2"/>
      <c r="F413" s="2">
        <v>224000</v>
      </c>
      <c r="G413" s="2">
        <v>224000</v>
      </c>
      <c r="H413" s="2"/>
      <c r="I413" s="23">
        <v>223993.17</v>
      </c>
      <c r="J413" s="23">
        <v>223993.17</v>
      </c>
      <c r="K413" s="23"/>
      <c r="L413" s="61">
        <f t="shared" si="87"/>
        <v>0.9999695089285715</v>
      </c>
      <c r="M413" s="61">
        <f t="shared" si="88"/>
        <v>0.0003833446494861847</v>
      </c>
      <c r="N413" s="42"/>
    </row>
    <row r="414" spans="1:14" s="43" customFormat="1" ht="38.25">
      <c r="A414" s="57">
        <v>409</v>
      </c>
      <c r="B414" s="6"/>
      <c r="C414" s="6"/>
      <c r="D414" s="16" t="s">
        <v>227</v>
      </c>
      <c r="E414" s="2">
        <v>139000</v>
      </c>
      <c r="F414" s="2">
        <v>139000</v>
      </c>
      <c r="G414" s="2">
        <v>139000</v>
      </c>
      <c r="H414" s="2"/>
      <c r="I414" s="23">
        <v>110277.98</v>
      </c>
      <c r="J414" s="23">
        <v>110277.98</v>
      </c>
      <c r="K414" s="23"/>
      <c r="L414" s="61">
        <f t="shared" si="87"/>
        <v>0.793366762589928</v>
      </c>
      <c r="M414" s="61">
        <f t="shared" si="88"/>
        <v>0.00018873108313590314</v>
      </c>
      <c r="N414" s="42"/>
    </row>
    <row r="415" spans="1:14" s="43" customFormat="1" ht="38.25">
      <c r="A415" s="58">
        <v>410</v>
      </c>
      <c r="B415" s="6"/>
      <c r="C415" s="6"/>
      <c r="D415" s="16" t="s">
        <v>228</v>
      </c>
      <c r="E415" s="2">
        <v>837000</v>
      </c>
      <c r="F415" s="2">
        <v>837000</v>
      </c>
      <c r="G415" s="2">
        <v>837000</v>
      </c>
      <c r="H415" s="2"/>
      <c r="I415" s="23">
        <v>618298.22</v>
      </c>
      <c r="J415" s="23">
        <v>618298.22</v>
      </c>
      <c r="K415" s="23"/>
      <c r="L415" s="61">
        <f t="shared" si="87"/>
        <v>0.738707550776583</v>
      </c>
      <c r="M415" s="61">
        <f t="shared" si="88"/>
        <v>0.0010581631324911912</v>
      </c>
      <c r="N415" s="42"/>
    </row>
    <row r="416" spans="1:14" s="43" customFormat="1" ht="38.25">
      <c r="A416" s="57">
        <v>411</v>
      </c>
      <c r="B416" s="6"/>
      <c r="C416" s="6"/>
      <c r="D416" s="16" t="s">
        <v>80</v>
      </c>
      <c r="E416" s="2"/>
      <c r="F416" s="2">
        <v>17000</v>
      </c>
      <c r="G416" s="2">
        <v>17000</v>
      </c>
      <c r="H416" s="2"/>
      <c r="I416" s="23">
        <v>16068.59</v>
      </c>
      <c r="J416" s="23">
        <v>16068.59</v>
      </c>
      <c r="K416" s="23"/>
      <c r="L416" s="61">
        <f t="shared" si="87"/>
        <v>0.9452111764705883</v>
      </c>
      <c r="M416" s="61">
        <f t="shared" si="88"/>
        <v>2.749998136678548E-05</v>
      </c>
      <c r="N416" s="42"/>
    </row>
    <row r="417" spans="1:14" s="43" customFormat="1" ht="12.75">
      <c r="A417" s="58">
        <v>412</v>
      </c>
      <c r="B417" s="14"/>
      <c r="C417" s="14">
        <v>85202</v>
      </c>
      <c r="D417" s="15" t="s">
        <v>229</v>
      </c>
      <c r="E417" s="12">
        <f aca="true" t="shared" si="95" ref="E417:K417">SUM(E418:E427)</f>
        <v>4447700</v>
      </c>
      <c r="F417" s="12">
        <f t="shared" si="95"/>
        <v>5352787</v>
      </c>
      <c r="G417" s="12">
        <f t="shared" si="95"/>
        <v>4943387</v>
      </c>
      <c r="H417" s="12">
        <f t="shared" si="95"/>
        <v>2777280</v>
      </c>
      <c r="I417" s="22">
        <f t="shared" si="95"/>
        <v>5247359.37</v>
      </c>
      <c r="J417" s="22">
        <f t="shared" si="95"/>
        <v>4893587.97</v>
      </c>
      <c r="K417" s="22">
        <f t="shared" si="95"/>
        <v>2775084.13</v>
      </c>
      <c r="L417" s="61">
        <f t="shared" si="87"/>
        <v>0.9803041611780928</v>
      </c>
      <c r="M417" s="61">
        <f t="shared" si="88"/>
        <v>0.008980394975528482</v>
      </c>
      <c r="N417" s="42"/>
    </row>
    <row r="418" spans="1:14" s="43" customFormat="1" ht="12.75">
      <c r="A418" s="57">
        <v>413</v>
      </c>
      <c r="B418" s="14"/>
      <c r="C418" s="14"/>
      <c r="D418" s="16" t="s">
        <v>482</v>
      </c>
      <c r="E418" s="2">
        <v>1070000</v>
      </c>
      <c r="F418" s="2">
        <v>1267340</v>
      </c>
      <c r="G418" s="2">
        <v>1267340</v>
      </c>
      <c r="H418" s="2">
        <v>818580</v>
      </c>
      <c r="I418" s="23">
        <v>1240385.15</v>
      </c>
      <c r="J418" s="23">
        <v>1240385.15</v>
      </c>
      <c r="K418" s="23">
        <v>818073.66</v>
      </c>
      <c r="L418" s="61">
        <f t="shared" si="87"/>
        <v>0.9787311613300298</v>
      </c>
      <c r="M418" s="61">
        <f t="shared" si="88"/>
        <v>0.002122810309593898</v>
      </c>
      <c r="N418" s="42"/>
    </row>
    <row r="419" spans="1:14" s="43" customFormat="1" ht="25.5">
      <c r="A419" s="58">
        <v>414</v>
      </c>
      <c r="B419" s="14"/>
      <c r="C419" s="14"/>
      <c r="D419" s="16" t="s">
        <v>483</v>
      </c>
      <c r="E419" s="2"/>
      <c r="F419" s="2">
        <v>17000</v>
      </c>
      <c r="G419" s="2"/>
      <c r="H419" s="2"/>
      <c r="I419" s="23">
        <v>16999.98</v>
      </c>
      <c r="J419" s="23"/>
      <c r="K419" s="23"/>
      <c r="L419" s="61">
        <f t="shared" si="87"/>
        <v>0.9999988235294117</v>
      </c>
      <c r="M419" s="61">
        <f t="shared" si="88"/>
        <v>2.9093973599159966E-05</v>
      </c>
      <c r="N419" s="42"/>
    </row>
    <row r="420" spans="1:14" s="43" customFormat="1" ht="25.5">
      <c r="A420" s="57">
        <v>415</v>
      </c>
      <c r="B420" s="6"/>
      <c r="C420" s="6"/>
      <c r="D420" s="29" t="s">
        <v>339</v>
      </c>
      <c r="E420" s="2">
        <v>1689700</v>
      </c>
      <c r="F420" s="2">
        <v>1804100</v>
      </c>
      <c r="G420" s="2">
        <v>1804100</v>
      </c>
      <c r="H420" s="2">
        <v>621700</v>
      </c>
      <c r="I420" s="23">
        <v>1781257.24</v>
      </c>
      <c r="J420" s="23">
        <v>1781257.24</v>
      </c>
      <c r="K420" s="23">
        <v>620011.89</v>
      </c>
      <c r="L420" s="61">
        <f t="shared" si="87"/>
        <v>0.98733841804778</v>
      </c>
      <c r="M420" s="61">
        <f t="shared" si="88"/>
        <v>0.0030484654166576986</v>
      </c>
      <c r="N420" s="42"/>
    </row>
    <row r="421" spans="1:14" s="43" customFormat="1" ht="25.5">
      <c r="A421" s="58">
        <v>416</v>
      </c>
      <c r="B421" s="6"/>
      <c r="C421" s="6"/>
      <c r="D421" s="29" t="s">
        <v>484</v>
      </c>
      <c r="E421" s="2"/>
      <c r="F421" s="2">
        <v>37900</v>
      </c>
      <c r="G421" s="2"/>
      <c r="H421" s="2"/>
      <c r="I421" s="23">
        <v>37619.28</v>
      </c>
      <c r="J421" s="23"/>
      <c r="K421" s="23"/>
      <c r="L421" s="61">
        <f t="shared" si="87"/>
        <v>0.9925931398416886</v>
      </c>
      <c r="M421" s="61">
        <f t="shared" si="88"/>
        <v>6.438209569301884E-05</v>
      </c>
      <c r="N421" s="42"/>
    </row>
    <row r="422" spans="1:14" s="43" customFormat="1" ht="38.25">
      <c r="A422" s="57">
        <v>417</v>
      </c>
      <c r="B422" s="6"/>
      <c r="C422" s="6"/>
      <c r="D422" s="29" t="s">
        <v>340</v>
      </c>
      <c r="E422" s="2">
        <v>1347000</v>
      </c>
      <c r="F422" s="2">
        <v>1528411</v>
      </c>
      <c r="G422" s="2">
        <v>1528411</v>
      </c>
      <c r="H422" s="2">
        <v>1337000</v>
      </c>
      <c r="I422" s="23">
        <v>1528409.58</v>
      </c>
      <c r="J422" s="23">
        <v>1528409.58</v>
      </c>
      <c r="K422" s="23">
        <v>1336998.58</v>
      </c>
      <c r="L422" s="61">
        <f t="shared" si="87"/>
        <v>0.9999990709305285</v>
      </c>
      <c r="M422" s="61">
        <f aca="true" t="shared" si="96" ref="M422:M450">I422/$I$693</f>
        <v>0.0026157388402352926</v>
      </c>
      <c r="N422" s="42"/>
    </row>
    <row r="423" spans="1:14" s="43" customFormat="1" ht="38.25">
      <c r="A423" s="58">
        <v>418</v>
      </c>
      <c r="B423" s="6"/>
      <c r="C423" s="6"/>
      <c r="D423" s="16" t="s">
        <v>485</v>
      </c>
      <c r="E423" s="2">
        <v>341000</v>
      </c>
      <c r="F423" s="2">
        <v>343536</v>
      </c>
      <c r="G423" s="2">
        <v>343536</v>
      </c>
      <c r="H423" s="2"/>
      <c r="I423" s="23">
        <v>343536</v>
      </c>
      <c r="J423" s="23">
        <v>343536</v>
      </c>
      <c r="K423" s="23"/>
      <c r="L423" s="61">
        <f t="shared" si="87"/>
        <v>1</v>
      </c>
      <c r="M423" s="61">
        <f t="shared" si="96"/>
        <v>0.0005879317101761895</v>
      </c>
      <c r="N423" s="42"/>
    </row>
    <row r="424" spans="1:14" s="43" customFormat="1" ht="25.5">
      <c r="A424" s="57">
        <v>419</v>
      </c>
      <c r="B424" s="6"/>
      <c r="C424" s="6"/>
      <c r="D424" s="29" t="s">
        <v>486</v>
      </c>
      <c r="E424" s="2"/>
      <c r="F424" s="2">
        <v>123000</v>
      </c>
      <c r="G424" s="2"/>
      <c r="H424" s="2"/>
      <c r="I424" s="23">
        <v>123000</v>
      </c>
      <c r="J424" s="23"/>
      <c r="K424" s="23"/>
      <c r="L424" s="61">
        <f t="shared" si="87"/>
        <v>1</v>
      </c>
      <c r="M424" s="61">
        <f t="shared" si="96"/>
        <v>0.00021050370369239704</v>
      </c>
      <c r="N424" s="42"/>
    </row>
    <row r="425" spans="1:14" s="43" customFormat="1" ht="51">
      <c r="A425" s="58">
        <v>420</v>
      </c>
      <c r="B425" s="6"/>
      <c r="C425" s="6"/>
      <c r="D425" s="16" t="s">
        <v>487</v>
      </c>
      <c r="E425" s="2"/>
      <c r="F425" s="2">
        <v>93000</v>
      </c>
      <c r="G425" s="2"/>
      <c r="H425" s="2"/>
      <c r="I425" s="23">
        <v>91859.5</v>
      </c>
      <c r="J425" s="23"/>
      <c r="K425" s="23"/>
      <c r="L425" s="61">
        <f t="shared" si="87"/>
        <v>0.987736559139785</v>
      </c>
      <c r="M425" s="61">
        <f t="shared" si="96"/>
        <v>0.00015720947129538003</v>
      </c>
      <c r="N425" s="42"/>
    </row>
    <row r="426" spans="1:14" s="43" customFormat="1" ht="51">
      <c r="A426" s="57">
        <v>421</v>
      </c>
      <c r="B426" s="6"/>
      <c r="C426" s="6"/>
      <c r="D426" s="16" t="s">
        <v>488</v>
      </c>
      <c r="E426" s="2"/>
      <c r="F426" s="2">
        <v>110000</v>
      </c>
      <c r="G426" s="2"/>
      <c r="H426" s="2"/>
      <c r="I426" s="23">
        <v>56856</v>
      </c>
      <c r="J426" s="23"/>
      <c r="K426" s="23"/>
      <c r="L426" s="61">
        <f t="shared" si="87"/>
        <v>0.5168727272727273</v>
      </c>
      <c r="M426" s="61">
        <f t="shared" si="96"/>
        <v>9.730405347264167E-05</v>
      </c>
      <c r="N426" s="42"/>
    </row>
    <row r="427" spans="1:14" s="43" customFormat="1" ht="51">
      <c r="A427" s="58">
        <v>422</v>
      </c>
      <c r="B427" s="6"/>
      <c r="C427" s="6"/>
      <c r="D427" s="16" t="s">
        <v>489</v>
      </c>
      <c r="E427" s="2"/>
      <c r="F427" s="2">
        <v>28500</v>
      </c>
      <c r="G427" s="2"/>
      <c r="H427" s="2"/>
      <c r="I427" s="23">
        <v>27436.64</v>
      </c>
      <c r="J427" s="23"/>
      <c r="K427" s="23"/>
      <c r="L427" s="61">
        <f t="shared" si="87"/>
        <v>0.9626891228070176</v>
      </c>
      <c r="M427" s="61">
        <f t="shared" si="96"/>
        <v>4.695540111280462E-05</v>
      </c>
      <c r="N427" s="42"/>
    </row>
    <row r="428" spans="1:14" s="43" customFormat="1" ht="12.75">
      <c r="A428" s="57">
        <v>423</v>
      </c>
      <c r="B428" s="14"/>
      <c r="C428" s="14">
        <v>85203</v>
      </c>
      <c r="D428" s="15" t="s">
        <v>230</v>
      </c>
      <c r="E428" s="12">
        <f aca="true" t="shared" si="97" ref="E428:K428">SUM(E429:E435)</f>
        <v>764100</v>
      </c>
      <c r="F428" s="12">
        <f t="shared" si="97"/>
        <v>1155243</v>
      </c>
      <c r="G428" s="12">
        <f t="shared" si="97"/>
        <v>1149934</v>
      </c>
      <c r="H428" s="12">
        <f t="shared" si="97"/>
        <v>578400</v>
      </c>
      <c r="I428" s="22">
        <f t="shared" si="97"/>
        <v>1128142.28</v>
      </c>
      <c r="J428" s="22">
        <f t="shared" si="97"/>
        <v>1122833.28</v>
      </c>
      <c r="K428" s="22">
        <f t="shared" si="97"/>
        <v>560705.96</v>
      </c>
      <c r="L428" s="61">
        <f t="shared" si="87"/>
        <v>0.9765411086671809</v>
      </c>
      <c r="M428" s="61">
        <f t="shared" si="96"/>
        <v>0.0019307164896909367</v>
      </c>
      <c r="N428" s="42"/>
    </row>
    <row r="429" spans="1:14" s="43" customFormat="1" ht="25.5">
      <c r="A429" s="58">
        <v>424</v>
      </c>
      <c r="B429" s="6"/>
      <c r="C429" s="6"/>
      <c r="D429" s="29" t="s">
        <v>341</v>
      </c>
      <c r="E429" s="2">
        <v>24000</v>
      </c>
      <c r="F429" s="2">
        <v>24000</v>
      </c>
      <c r="G429" s="2">
        <v>24000</v>
      </c>
      <c r="H429" s="2"/>
      <c r="I429" s="23">
        <v>24000</v>
      </c>
      <c r="J429" s="23">
        <v>24000</v>
      </c>
      <c r="K429" s="23"/>
      <c r="L429" s="61">
        <f t="shared" si="87"/>
        <v>1</v>
      </c>
      <c r="M429" s="61">
        <f t="shared" si="96"/>
        <v>4.107389340339454E-05</v>
      </c>
      <c r="N429" s="42"/>
    </row>
    <row r="430" spans="1:14" s="43" customFormat="1" ht="63.75">
      <c r="A430" s="57">
        <v>425</v>
      </c>
      <c r="B430" s="6"/>
      <c r="C430" s="6"/>
      <c r="D430" s="29" t="s">
        <v>342</v>
      </c>
      <c r="E430" s="2">
        <v>432000</v>
      </c>
      <c r="F430" s="2">
        <v>458600</v>
      </c>
      <c r="G430" s="2">
        <v>458600</v>
      </c>
      <c r="H430" s="2">
        <v>336060</v>
      </c>
      <c r="I430" s="23">
        <v>458027.4</v>
      </c>
      <c r="J430" s="23">
        <v>458027.4</v>
      </c>
      <c r="K430" s="23">
        <v>335778.21</v>
      </c>
      <c r="L430" s="61">
        <f t="shared" si="87"/>
        <v>0.9987514173571741</v>
      </c>
      <c r="M430" s="61">
        <f t="shared" si="96"/>
        <v>0.0007838736918097481</v>
      </c>
      <c r="N430" s="42"/>
    </row>
    <row r="431" spans="1:14" s="43" customFormat="1" ht="63.75">
      <c r="A431" s="58">
        <v>426</v>
      </c>
      <c r="B431" s="6"/>
      <c r="C431" s="6"/>
      <c r="D431" s="29" t="s">
        <v>343</v>
      </c>
      <c r="E431" s="2">
        <v>288000</v>
      </c>
      <c r="F431" s="2">
        <v>293380</v>
      </c>
      <c r="G431" s="2">
        <v>293380</v>
      </c>
      <c r="H431" s="2"/>
      <c r="I431" s="23">
        <v>293380</v>
      </c>
      <c r="J431" s="23">
        <v>293380</v>
      </c>
      <c r="K431" s="23"/>
      <c r="L431" s="61">
        <f t="shared" si="87"/>
        <v>1</v>
      </c>
      <c r="M431" s="61">
        <f t="shared" si="96"/>
        <v>0.0005020941186119955</v>
      </c>
      <c r="N431" s="42"/>
    </row>
    <row r="432" spans="1:14" s="43" customFormat="1" ht="63.75">
      <c r="A432" s="57">
        <v>427</v>
      </c>
      <c r="B432" s="6"/>
      <c r="C432" s="6"/>
      <c r="D432" s="29" t="s">
        <v>478</v>
      </c>
      <c r="E432" s="2"/>
      <c r="F432" s="2">
        <v>5309</v>
      </c>
      <c r="G432" s="2"/>
      <c r="H432" s="2"/>
      <c r="I432" s="23">
        <v>5309</v>
      </c>
      <c r="J432" s="23"/>
      <c r="K432" s="23"/>
      <c r="L432" s="61">
        <f t="shared" si="87"/>
        <v>1</v>
      </c>
      <c r="M432" s="61">
        <f t="shared" si="96"/>
        <v>9.085887503275901E-06</v>
      </c>
      <c r="N432" s="42"/>
    </row>
    <row r="433" spans="1:14" s="43" customFormat="1" ht="25.5">
      <c r="A433" s="58">
        <v>428</v>
      </c>
      <c r="B433" s="6"/>
      <c r="C433" s="6"/>
      <c r="D433" s="16" t="s">
        <v>81</v>
      </c>
      <c r="E433" s="2">
        <v>20100</v>
      </c>
      <c r="F433" s="2">
        <v>26454</v>
      </c>
      <c r="G433" s="2">
        <v>26454</v>
      </c>
      <c r="H433" s="2"/>
      <c r="I433" s="23">
        <v>21180</v>
      </c>
      <c r="J433" s="23">
        <v>21180</v>
      </c>
      <c r="K433" s="23"/>
      <c r="L433" s="61">
        <f t="shared" si="87"/>
        <v>0.800635064640508</v>
      </c>
      <c r="M433" s="61">
        <f t="shared" si="96"/>
        <v>3.6247710928495686E-05</v>
      </c>
      <c r="N433" s="42"/>
    </row>
    <row r="434" spans="1:14" s="43" customFormat="1" ht="51">
      <c r="A434" s="57">
        <v>429</v>
      </c>
      <c r="B434" s="6"/>
      <c r="C434" s="6"/>
      <c r="D434" s="16" t="s">
        <v>82</v>
      </c>
      <c r="E434" s="2"/>
      <c r="F434" s="2">
        <v>302500</v>
      </c>
      <c r="G434" s="2">
        <v>302500</v>
      </c>
      <c r="H434" s="2">
        <v>204940</v>
      </c>
      <c r="I434" s="23">
        <v>282351.77</v>
      </c>
      <c r="J434" s="23">
        <v>282351.77</v>
      </c>
      <c r="K434" s="23">
        <v>187839.99</v>
      </c>
      <c r="L434" s="61">
        <f t="shared" si="87"/>
        <v>0.9333942809917356</v>
      </c>
      <c r="M434" s="61">
        <f t="shared" si="96"/>
        <v>0.0004832202709683239</v>
      </c>
      <c r="N434" s="42"/>
    </row>
    <row r="435" spans="1:14" s="43" customFormat="1" ht="76.5">
      <c r="A435" s="58">
        <v>430</v>
      </c>
      <c r="B435" s="6"/>
      <c r="C435" s="6"/>
      <c r="D435" s="16" t="s">
        <v>83</v>
      </c>
      <c r="E435" s="2"/>
      <c r="F435" s="2">
        <v>45000</v>
      </c>
      <c r="G435" s="2">
        <v>45000</v>
      </c>
      <c r="H435" s="2">
        <v>37400</v>
      </c>
      <c r="I435" s="23">
        <v>43894.11</v>
      </c>
      <c r="J435" s="23">
        <v>43894.11</v>
      </c>
      <c r="K435" s="23">
        <v>37087.76</v>
      </c>
      <c r="L435" s="61">
        <f t="shared" si="87"/>
        <v>0.9754246666666667</v>
      </c>
      <c r="M435" s="61">
        <f t="shared" si="96"/>
        <v>7.51209164657031E-05</v>
      </c>
      <c r="N435" s="42"/>
    </row>
    <row r="436" spans="1:14" s="43" customFormat="1" ht="12.75">
      <c r="A436" s="57">
        <v>431</v>
      </c>
      <c r="B436" s="6"/>
      <c r="C436" s="14">
        <v>85204</v>
      </c>
      <c r="D436" s="34" t="s">
        <v>231</v>
      </c>
      <c r="E436" s="12">
        <f aca="true" t="shared" si="98" ref="E436:K436">E437</f>
        <v>2635000</v>
      </c>
      <c r="F436" s="12">
        <f t="shared" si="98"/>
        <v>2659000</v>
      </c>
      <c r="G436" s="12">
        <f t="shared" si="98"/>
        <v>2659000</v>
      </c>
      <c r="H436" s="12">
        <f t="shared" si="98"/>
        <v>94400</v>
      </c>
      <c r="I436" s="22">
        <f t="shared" si="98"/>
        <v>2313473.22</v>
      </c>
      <c r="J436" s="22">
        <f t="shared" si="98"/>
        <v>2313473.22</v>
      </c>
      <c r="K436" s="22">
        <f t="shared" si="98"/>
        <v>29680.53</v>
      </c>
      <c r="L436" s="61">
        <f t="shared" si="87"/>
        <v>0.8700538623542686</v>
      </c>
      <c r="M436" s="61">
        <f t="shared" si="96"/>
        <v>0.003959306351245331</v>
      </c>
      <c r="N436" s="42"/>
    </row>
    <row r="437" spans="1:14" s="43" customFormat="1" ht="12.75">
      <c r="A437" s="58">
        <v>432</v>
      </c>
      <c r="B437" s="6"/>
      <c r="C437" s="6"/>
      <c r="D437" s="28" t="s">
        <v>526</v>
      </c>
      <c r="E437" s="2">
        <v>2635000</v>
      </c>
      <c r="F437" s="2">
        <v>2659000</v>
      </c>
      <c r="G437" s="2">
        <v>2659000</v>
      </c>
      <c r="H437" s="2">
        <v>94400</v>
      </c>
      <c r="I437" s="23">
        <v>2313473.22</v>
      </c>
      <c r="J437" s="23">
        <v>2313473.22</v>
      </c>
      <c r="K437" s="23">
        <v>29680.53</v>
      </c>
      <c r="L437" s="61">
        <f t="shared" si="87"/>
        <v>0.8700538623542686</v>
      </c>
      <c r="M437" s="61">
        <f t="shared" si="96"/>
        <v>0.003959306351245331</v>
      </c>
      <c r="N437" s="42"/>
    </row>
    <row r="438" spans="1:14" s="43" customFormat="1" ht="51">
      <c r="A438" s="57">
        <v>433</v>
      </c>
      <c r="B438" s="6"/>
      <c r="C438" s="14">
        <v>85212</v>
      </c>
      <c r="D438" s="34" t="s">
        <v>232</v>
      </c>
      <c r="E438" s="12">
        <f aca="true" t="shared" si="99" ref="E438:K438">SUM(E439:E439)</f>
        <v>20699000</v>
      </c>
      <c r="F438" s="12">
        <f t="shared" si="99"/>
        <v>15341464</v>
      </c>
      <c r="G438" s="12">
        <f t="shared" si="99"/>
        <v>15341464</v>
      </c>
      <c r="H438" s="12">
        <f t="shared" si="99"/>
        <v>554374</v>
      </c>
      <c r="I438" s="22">
        <f t="shared" si="99"/>
        <v>13976972.09</v>
      </c>
      <c r="J438" s="22">
        <f t="shared" si="99"/>
        <v>13976972.09</v>
      </c>
      <c r="K438" s="22">
        <f t="shared" si="99"/>
        <v>513359.56</v>
      </c>
      <c r="L438" s="61">
        <f t="shared" si="87"/>
        <v>0.911058559339578</v>
      </c>
      <c r="M438" s="61">
        <f t="shared" si="96"/>
        <v>0.023920360905286694</v>
      </c>
      <c r="N438" s="42"/>
    </row>
    <row r="439" spans="1:14" s="43" customFormat="1" ht="51">
      <c r="A439" s="58">
        <v>434</v>
      </c>
      <c r="B439" s="6"/>
      <c r="C439" s="6"/>
      <c r="D439" s="16" t="s">
        <v>233</v>
      </c>
      <c r="E439" s="2">
        <v>20699000</v>
      </c>
      <c r="F439" s="2">
        <v>15341464</v>
      </c>
      <c r="G439" s="2">
        <v>15341464</v>
      </c>
      <c r="H439" s="2">
        <v>554374</v>
      </c>
      <c r="I439" s="23">
        <v>13976972.09</v>
      </c>
      <c r="J439" s="23">
        <v>13976972.09</v>
      </c>
      <c r="K439" s="23">
        <v>513359.56</v>
      </c>
      <c r="L439" s="61">
        <f t="shared" si="87"/>
        <v>0.911058559339578</v>
      </c>
      <c r="M439" s="61">
        <f t="shared" si="96"/>
        <v>0.023920360905286694</v>
      </c>
      <c r="N439" s="42"/>
    </row>
    <row r="440" spans="1:14" s="43" customFormat="1" ht="51">
      <c r="A440" s="57">
        <v>435</v>
      </c>
      <c r="B440" s="14"/>
      <c r="C440" s="14">
        <v>85213</v>
      </c>
      <c r="D440" s="15" t="s">
        <v>234</v>
      </c>
      <c r="E440" s="12">
        <f aca="true" t="shared" si="100" ref="E440:K440">E441</f>
        <v>188000</v>
      </c>
      <c r="F440" s="12">
        <f t="shared" si="100"/>
        <v>187100</v>
      </c>
      <c r="G440" s="12">
        <f t="shared" si="100"/>
        <v>187100</v>
      </c>
      <c r="H440" s="12">
        <f t="shared" si="100"/>
        <v>187100</v>
      </c>
      <c r="I440" s="22">
        <f t="shared" si="100"/>
        <v>119560.03</v>
      </c>
      <c r="J440" s="22">
        <f t="shared" si="100"/>
        <v>119560.03</v>
      </c>
      <c r="K440" s="22">
        <f t="shared" si="100"/>
        <v>119560.03</v>
      </c>
      <c r="L440" s="61">
        <f t="shared" si="87"/>
        <v>0.6390167290219134</v>
      </c>
      <c r="M440" s="61">
        <f t="shared" si="96"/>
        <v>0.00020461649698027724</v>
      </c>
      <c r="N440" s="42"/>
    </row>
    <row r="441" spans="1:14" s="43" customFormat="1" ht="51">
      <c r="A441" s="58">
        <v>436</v>
      </c>
      <c r="B441" s="14"/>
      <c r="C441" s="14"/>
      <c r="D441" s="16" t="s">
        <v>235</v>
      </c>
      <c r="E441" s="2">
        <v>188000</v>
      </c>
      <c r="F441" s="2">
        <v>187100</v>
      </c>
      <c r="G441" s="2">
        <v>187100</v>
      </c>
      <c r="H441" s="2">
        <v>187100</v>
      </c>
      <c r="I441" s="23">
        <v>119560.03</v>
      </c>
      <c r="J441" s="23">
        <v>119560.03</v>
      </c>
      <c r="K441" s="23">
        <v>119560.03</v>
      </c>
      <c r="L441" s="61">
        <f t="shared" si="87"/>
        <v>0.6390167290219134</v>
      </c>
      <c r="M441" s="61">
        <f t="shared" si="96"/>
        <v>0.00020461649698027724</v>
      </c>
      <c r="N441" s="42"/>
    </row>
    <row r="442" spans="1:14" s="43" customFormat="1" ht="25.5">
      <c r="A442" s="57">
        <v>437</v>
      </c>
      <c r="B442" s="14"/>
      <c r="C442" s="14">
        <v>85214</v>
      </c>
      <c r="D442" s="15" t="s">
        <v>236</v>
      </c>
      <c r="E442" s="12">
        <f aca="true" t="shared" si="101" ref="E442:K442">SUM(E443:E445)</f>
        <v>6642000</v>
      </c>
      <c r="F442" s="12">
        <f t="shared" si="101"/>
        <v>6087560</v>
      </c>
      <c r="G442" s="12">
        <f t="shared" si="101"/>
        <v>6087560</v>
      </c>
      <c r="H442" s="12">
        <f t="shared" si="101"/>
        <v>0</v>
      </c>
      <c r="I442" s="22">
        <f t="shared" si="101"/>
        <v>5769926.43</v>
      </c>
      <c r="J442" s="22">
        <f t="shared" si="101"/>
        <v>5769926.43</v>
      </c>
      <c r="K442" s="22">
        <f t="shared" si="101"/>
        <v>0</v>
      </c>
      <c r="L442" s="61">
        <f t="shared" si="87"/>
        <v>0.9478225150963604</v>
      </c>
      <c r="M442" s="61">
        <f t="shared" si="96"/>
        <v>0.0098747226304687</v>
      </c>
      <c r="N442" s="42"/>
    </row>
    <row r="443" spans="1:14" s="43" customFormat="1" ht="12.75">
      <c r="A443" s="58">
        <v>438</v>
      </c>
      <c r="B443" s="14"/>
      <c r="C443" s="14"/>
      <c r="D443" s="16" t="s">
        <v>526</v>
      </c>
      <c r="E443" s="2">
        <v>4000000</v>
      </c>
      <c r="F443" s="2">
        <v>4160000</v>
      </c>
      <c r="G443" s="2">
        <v>4160000</v>
      </c>
      <c r="H443" s="2">
        <v>0</v>
      </c>
      <c r="I443" s="23">
        <v>3970982.12</v>
      </c>
      <c r="J443" s="23">
        <v>3970982.12</v>
      </c>
      <c r="K443" s="23"/>
      <c r="L443" s="61">
        <f t="shared" si="87"/>
        <v>0.9545630096153846</v>
      </c>
      <c r="M443" s="61">
        <f t="shared" si="96"/>
        <v>0.00679598734598607</v>
      </c>
      <c r="N443" s="42"/>
    </row>
    <row r="444" spans="1:14" s="43" customFormat="1" ht="51">
      <c r="A444" s="57">
        <v>439</v>
      </c>
      <c r="B444" s="14"/>
      <c r="C444" s="14"/>
      <c r="D444" s="16" t="s">
        <v>235</v>
      </c>
      <c r="E444" s="2">
        <v>1255000</v>
      </c>
      <c r="F444" s="2">
        <v>1071125</v>
      </c>
      <c r="G444" s="2">
        <v>1071125</v>
      </c>
      <c r="H444" s="2"/>
      <c r="I444" s="23">
        <v>1013240.06</v>
      </c>
      <c r="J444" s="23">
        <v>1013240.06</v>
      </c>
      <c r="K444" s="23"/>
      <c r="L444" s="61">
        <f t="shared" si="87"/>
        <v>0.9459587443108881</v>
      </c>
      <c r="M444" s="61">
        <f t="shared" si="96"/>
        <v>0.0017340714256870455</v>
      </c>
      <c r="N444" s="42"/>
    </row>
    <row r="445" spans="1:14" s="43" customFormat="1" ht="25.5">
      <c r="A445" s="58">
        <v>440</v>
      </c>
      <c r="B445" s="14"/>
      <c r="C445" s="14"/>
      <c r="D445" s="16" t="s">
        <v>517</v>
      </c>
      <c r="E445" s="2">
        <v>1387000</v>
      </c>
      <c r="F445" s="2">
        <v>856435</v>
      </c>
      <c r="G445" s="2">
        <v>856435</v>
      </c>
      <c r="H445" s="2"/>
      <c r="I445" s="23">
        <v>785704.25</v>
      </c>
      <c r="J445" s="23">
        <v>785704.25</v>
      </c>
      <c r="K445" s="23"/>
      <c r="L445" s="61">
        <f t="shared" si="87"/>
        <v>0.9174125882291125</v>
      </c>
      <c r="M445" s="61">
        <f t="shared" si="96"/>
        <v>0.0013446638587955857</v>
      </c>
      <c r="N445" s="42"/>
    </row>
    <row r="446" spans="1:14" s="43" customFormat="1" ht="12.75">
      <c r="A446" s="57">
        <v>441</v>
      </c>
      <c r="B446" s="14"/>
      <c r="C446" s="14">
        <v>85215</v>
      </c>
      <c r="D446" s="15" t="s">
        <v>237</v>
      </c>
      <c r="E446" s="12">
        <f aca="true" t="shared" si="102" ref="E446:K446">E447</f>
        <v>4210000</v>
      </c>
      <c r="F446" s="12">
        <f t="shared" si="102"/>
        <v>3264070</v>
      </c>
      <c r="G446" s="12">
        <f t="shared" si="102"/>
        <v>3264070</v>
      </c>
      <c r="H446" s="12">
        <f t="shared" si="102"/>
        <v>0</v>
      </c>
      <c r="I446" s="22">
        <f t="shared" si="102"/>
        <v>3195582.85</v>
      </c>
      <c r="J446" s="22">
        <f t="shared" si="102"/>
        <v>3195582.85</v>
      </c>
      <c r="K446" s="22">
        <f t="shared" si="102"/>
        <v>0</v>
      </c>
      <c r="L446" s="61">
        <f t="shared" si="87"/>
        <v>0.9790178672638761</v>
      </c>
      <c r="M446" s="61">
        <f t="shared" si="96"/>
        <v>0.005468959555942322</v>
      </c>
      <c r="N446" s="42"/>
    </row>
    <row r="447" spans="1:14" s="43" customFormat="1" ht="12.75">
      <c r="A447" s="58">
        <v>442</v>
      </c>
      <c r="B447" s="14"/>
      <c r="C447" s="14"/>
      <c r="D447" s="16" t="s">
        <v>526</v>
      </c>
      <c r="E447" s="2">
        <v>4210000</v>
      </c>
      <c r="F447" s="2">
        <v>3264070</v>
      </c>
      <c r="G447" s="2">
        <v>3264070</v>
      </c>
      <c r="H447" s="2"/>
      <c r="I447" s="23">
        <v>3195582.85</v>
      </c>
      <c r="J447" s="23">
        <v>3195582.85</v>
      </c>
      <c r="K447" s="23"/>
      <c r="L447" s="61">
        <f t="shared" si="87"/>
        <v>0.9790178672638761</v>
      </c>
      <c r="M447" s="61">
        <f t="shared" si="96"/>
        <v>0.005468959555942322</v>
      </c>
      <c r="N447" s="42"/>
    </row>
    <row r="448" spans="1:14" s="43" customFormat="1" ht="12.75">
      <c r="A448" s="57">
        <v>443</v>
      </c>
      <c r="B448" s="14"/>
      <c r="C448" s="14">
        <v>85218</v>
      </c>
      <c r="D448" s="34" t="s">
        <v>238</v>
      </c>
      <c r="E448" s="12">
        <f aca="true" t="shared" si="103" ref="E448:K448">SUM(E449:E450)</f>
        <v>100000</v>
      </c>
      <c r="F448" s="12">
        <f t="shared" si="103"/>
        <v>105010</v>
      </c>
      <c r="G448" s="12">
        <f t="shared" si="103"/>
        <v>105010</v>
      </c>
      <c r="H448" s="12">
        <f t="shared" si="103"/>
        <v>95510</v>
      </c>
      <c r="I448" s="22">
        <f t="shared" si="103"/>
        <v>102832.96</v>
      </c>
      <c r="J448" s="22">
        <f t="shared" si="103"/>
        <v>102832.96</v>
      </c>
      <c r="K448" s="22">
        <f t="shared" si="103"/>
        <v>93501.29000000001</v>
      </c>
      <c r="L448" s="61">
        <f t="shared" si="87"/>
        <v>0.9792682601656986</v>
      </c>
      <c r="M448" s="61">
        <f t="shared" si="96"/>
        <v>0.00017598958489148064</v>
      </c>
      <c r="N448" s="42"/>
    </row>
    <row r="449" spans="1:14" s="43" customFormat="1" ht="12.75">
      <c r="A449" s="58">
        <v>444</v>
      </c>
      <c r="B449" s="14"/>
      <c r="C449" s="14"/>
      <c r="D449" s="28" t="s">
        <v>526</v>
      </c>
      <c r="E449" s="2">
        <v>100000</v>
      </c>
      <c r="F449" s="2">
        <v>102010</v>
      </c>
      <c r="G449" s="2">
        <v>102010</v>
      </c>
      <c r="H449" s="2">
        <v>92510</v>
      </c>
      <c r="I449" s="23">
        <v>99874.63</v>
      </c>
      <c r="J449" s="23">
        <v>99874.63</v>
      </c>
      <c r="K449" s="23">
        <v>90542.96</v>
      </c>
      <c r="L449" s="61">
        <f t="shared" si="87"/>
        <v>0.9790670522497795</v>
      </c>
      <c r="M449" s="61">
        <f t="shared" si="96"/>
        <v>0.00017092666276347795</v>
      </c>
      <c r="N449" s="42"/>
    </row>
    <row r="450" spans="1:14" s="43" customFormat="1" ht="25.5">
      <c r="A450" s="57">
        <v>445</v>
      </c>
      <c r="B450" s="14"/>
      <c r="C450" s="14"/>
      <c r="D450" s="28" t="s">
        <v>518</v>
      </c>
      <c r="E450" s="2"/>
      <c r="F450" s="2">
        <v>3000</v>
      </c>
      <c r="G450" s="2">
        <v>3000</v>
      </c>
      <c r="H450" s="2">
        <v>3000</v>
      </c>
      <c r="I450" s="23">
        <v>2958.33</v>
      </c>
      <c r="J450" s="23">
        <v>2958.33</v>
      </c>
      <c r="K450" s="23">
        <v>2958.33</v>
      </c>
      <c r="L450" s="61">
        <f t="shared" si="87"/>
        <v>0.9861099999999999</v>
      </c>
      <c r="M450" s="61">
        <f t="shared" si="96"/>
        <v>5.062922128002674E-06</v>
      </c>
      <c r="N450" s="42"/>
    </row>
    <row r="451" spans="1:14" s="43" customFormat="1" ht="12.75">
      <c r="A451" s="58">
        <v>446</v>
      </c>
      <c r="B451" s="14"/>
      <c r="C451" s="14">
        <v>85219</v>
      </c>
      <c r="D451" s="15" t="s">
        <v>239</v>
      </c>
      <c r="E451" s="12">
        <f aca="true" t="shared" si="104" ref="E451:K451">SUM(E452:E455)-E455+E456</f>
        <v>4707000</v>
      </c>
      <c r="F451" s="12">
        <f t="shared" si="104"/>
        <v>5239700</v>
      </c>
      <c r="G451" s="12">
        <f t="shared" si="104"/>
        <v>5229700</v>
      </c>
      <c r="H451" s="12">
        <f t="shared" si="104"/>
        <v>4295870</v>
      </c>
      <c r="I451" s="22">
        <f t="shared" si="104"/>
        <v>5187309.5600000005</v>
      </c>
      <c r="J451" s="22">
        <f t="shared" si="104"/>
        <v>5177309.5600000005</v>
      </c>
      <c r="K451" s="22">
        <f t="shared" si="104"/>
        <v>4273106.26</v>
      </c>
      <c r="L451" s="61">
        <f aca="true" t="shared" si="105" ref="L451:L511">I451/F451</f>
        <v>0.9900012519800753</v>
      </c>
      <c r="M451" s="61">
        <f aca="true" t="shared" si="106" ref="M451:M515">I451/$I$693</f>
        <v>0.008877624996577061</v>
      </c>
      <c r="N451" s="42"/>
    </row>
    <row r="452" spans="1:14" s="43" customFormat="1" ht="25.5">
      <c r="A452" s="57">
        <v>447</v>
      </c>
      <c r="B452" s="14"/>
      <c r="C452" s="14"/>
      <c r="D452" s="29" t="s">
        <v>344</v>
      </c>
      <c r="E452" s="2">
        <v>2841000</v>
      </c>
      <c r="F452" s="2">
        <v>3156870</v>
      </c>
      <c r="G452" s="2">
        <v>3156870</v>
      </c>
      <c r="H452" s="2">
        <v>2536570</v>
      </c>
      <c r="I452" s="23">
        <v>3112149.45</v>
      </c>
      <c r="J452" s="23">
        <v>3112149.45</v>
      </c>
      <c r="K452" s="23">
        <v>2520186.43</v>
      </c>
      <c r="L452" s="61">
        <f t="shared" si="105"/>
        <v>0.9858338955991219</v>
      </c>
      <c r="M452" s="61">
        <f t="shared" si="106"/>
        <v>0.005326170615197206</v>
      </c>
      <c r="N452" s="42"/>
    </row>
    <row r="453" spans="1:14" s="43" customFormat="1" ht="25.5">
      <c r="A453" s="58">
        <v>448</v>
      </c>
      <c r="B453" s="14"/>
      <c r="C453" s="14"/>
      <c r="D453" s="16" t="s">
        <v>517</v>
      </c>
      <c r="E453" s="2">
        <v>1116000</v>
      </c>
      <c r="F453" s="2">
        <v>1258200</v>
      </c>
      <c r="G453" s="2">
        <v>1258200</v>
      </c>
      <c r="H453" s="2">
        <v>1227000</v>
      </c>
      <c r="I453" s="23">
        <v>1254899.36</v>
      </c>
      <c r="J453" s="23">
        <v>1254899.36</v>
      </c>
      <c r="K453" s="23">
        <v>1223699.36</v>
      </c>
      <c r="L453" s="61">
        <f t="shared" si="105"/>
        <v>0.9973766968685425</v>
      </c>
      <c r="M453" s="61">
        <f t="shared" si="106"/>
        <v>0.0021476501060261684</v>
      </c>
      <c r="N453" s="42"/>
    </row>
    <row r="454" spans="1:14" s="43" customFormat="1" ht="38.25">
      <c r="A454" s="57">
        <v>449</v>
      </c>
      <c r="B454" s="14"/>
      <c r="C454" s="14"/>
      <c r="D454" s="29" t="s">
        <v>345</v>
      </c>
      <c r="E454" s="2">
        <v>750000</v>
      </c>
      <c r="F454" s="2">
        <v>814630</v>
      </c>
      <c r="G454" s="2">
        <v>814630</v>
      </c>
      <c r="H454" s="2">
        <v>532300</v>
      </c>
      <c r="I454" s="23">
        <v>810260.75</v>
      </c>
      <c r="J454" s="23">
        <v>810260.75</v>
      </c>
      <c r="K454" s="23">
        <v>529220.47</v>
      </c>
      <c r="L454" s="61">
        <f t="shared" si="105"/>
        <v>0.9946365221020586</v>
      </c>
      <c r="M454" s="61">
        <f t="shared" si="106"/>
        <v>0.0013866901531022714</v>
      </c>
      <c r="N454" s="42"/>
    </row>
    <row r="455" spans="1:14" s="43" customFormat="1" ht="25.5">
      <c r="A455" s="58">
        <v>450</v>
      </c>
      <c r="B455" s="14"/>
      <c r="C455" s="14"/>
      <c r="D455" s="16" t="s">
        <v>240</v>
      </c>
      <c r="E455" s="2">
        <v>246700</v>
      </c>
      <c r="F455" s="2">
        <v>246700</v>
      </c>
      <c r="G455" s="2">
        <v>246700</v>
      </c>
      <c r="H455" s="2"/>
      <c r="I455" s="23">
        <v>246700</v>
      </c>
      <c r="J455" s="23">
        <v>246700</v>
      </c>
      <c r="K455" s="23"/>
      <c r="L455" s="61">
        <f t="shared" si="105"/>
        <v>1</v>
      </c>
      <c r="M455" s="61">
        <f t="shared" si="106"/>
        <v>0.00042220539594239306</v>
      </c>
      <c r="N455" s="42"/>
    </row>
    <row r="456" spans="1:14" s="43" customFormat="1" ht="38.25">
      <c r="A456" s="57">
        <v>451</v>
      </c>
      <c r="B456" s="14"/>
      <c r="C456" s="14"/>
      <c r="D456" s="16" t="s">
        <v>241</v>
      </c>
      <c r="E456" s="2"/>
      <c r="F456" s="2">
        <v>10000</v>
      </c>
      <c r="G456" s="2"/>
      <c r="H456" s="2"/>
      <c r="I456" s="23">
        <v>10000</v>
      </c>
      <c r="J456" s="23"/>
      <c r="K456" s="23"/>
      <c r="L456" s="61">
        <f t="shared" si="105"/>
        <v>1</v>
      </c>
      <c r="M456" s="61">
        <f t="shared" si="106"/>
        <v>1.7114122251414394E-05</v>
      </c>
      <c r="N456" s="42"/>
    </row>
    <row r="457" spans="1:14" s="43" customFormat="1" ht="38.25">
      <c r="A457" s="58">
        <v>452</v>
      </c>
      <c r="B457" s="14"/>
      <c r="C457" s="14">
        <v>85220</v>
      </c>
      <c r="D457" s="15" t="s">
        <v>242</v>
      </c>
      <c r="E457" s="12">
        <f aca="true" t="shared" si="107" ref="E457:K457">SUM(E458:E461)-E459</f>
        <v>703200</v>
      </c>
      <c r="F457" s="12">
        <f t="shared" si="107"/>
        <v>729480</v>
      </c>
      <c r="G457" s="12">
        <f t="shared" si="107"/>
        <v>729480</v>
      </c>
      <c r="H457" s="12">
        <f t="shared" si="107"/>
        <v>625380</v>
      </c>
      <c r="I457" s="22">
        <f t="shared" si="107"/>
        <v>701276.98</v>
      </c>
      <c r="J457" s="22">
        <f t="shared" si="107"/>
        <v>701276.98</v>
      </c>
      <c r="K457" s="22">
        <f t="shared" si="107"/>
        <v>613855.1</v>
      </c>
      <c r="L457" s="61">
        <f t="shared" si="105"/>
        <v>0.9613381861051707</v>
      </c>
      <c r="M457" s="61">
        <f t="shared" si="106"/>
        <v>0.0012001739967822686</v>
      </c>
      <c r="N457" s="42"/>
    </row>
    <row r="458" spans="1:14" s="43" customFormat="1" ht="12.75">
      <c r="A458" s="57">
        <v>453</v>
      </c>
      <c r="B458" s="6"/>
      <c r="C458" s="6"/>
      <c r="D458" s="16" t="s">
        <v>243</v>
      </c>
      <c r="E458" s="2">
        <v>703200</v>
      </c>
      <c r="F458" s="2">
        <v>719980</v>
      </c>
      <c r="G458" s="2">
        <v>719980</v>
      </c>
      <c r="H458" s="2">
        <v>622380</v>
      </c>
      <c r="I458" s="23">
        <v>694331.86</v>
      </c>
      <c r="J458" s="23">
        <v>694331.86</v>
      </c>
      <c r="K458" s="23">
        <v>610855.1</v>
      </c>
      <c r="L458" s="61">
        <f t="shared" si="105"/>
        <v>0.9643765937942721</v>
      </c>
      <c r="M458" s="61">
        <f t="shared" si="106"/>
        <v>0.0011882880335091944</v>
      </c>
      <c r="N458" s="42"/>
    </row>
    <row r="459" spans="1:14" s="43" customFormat="1" ht="25.5">
      <c r="A459" s="58">
        <v>454</v>
      </c>
      <c r="B459" s="6"/>
      <c r="C459" s="6"/>
      <c r="D459" s="16" t="s">
        <v>240</v>
      </c>
      <c r="E459" s="2">
        <v>229600</v>
      </c>
      <c r="F459" s="2">
        <v>229600</v>
      </c>
      <c r="G459" s="2">
        <v>229600</v>
      </c>
      <c r="H459" s="2">
        <v>207300</v>
      </c>
      <c r="I459" s="23">
        <v>229600</v>
      </c>
      <c r="J459" s="23">
        <v>229600</v>
      </c>
      <c r="K459" s="23">
        <v>207300</v>
      </c>
      <c r="L459" s="61">
        <f t="shared" si="105"/>
        <v>1</v>
      </c>
      <c r="M459" s="61">
        <f t="shared" si="106"/>
        <v>0.00039294024689247444</v>
      </c>
      <c r="N459" s="42"/>
    </row>
    <row r="460" spans="1:14" s="43" customFormat="1" ht="25.5">
      <c r="A460" s="57">
        <v>455</v>
      </c>
      <c r="B460" s="6"/>
      <c r="C460" s="6"/>
      <c r="D460" s="16" t="s">
        <v>517</v>
      </c>
      <c r="E460" s="2"/>
      <c r="F460" s="2">
        <v>3000</v>
      </c>
      <c r="G460" s="2">
        <v>3000</v>
      </c>
      <c r="H460" s="2">
        <v>3000</v>
      </c>
      <c r="I460" s="23">
        <v>3000</v>
      </c>
      <c r="J460" s="23">
        <v>3000</v>
      </c>
      <c r="K460" s="23">
        <v>3000</v>
      </c>
      <c r="L460" s="61">
        <f>I460/F460</f>
        <v>1</v>
      </c>
      <c r="M460" s="61">
        <f>I460/$I$693</f>
        <v>5.134236675424318E-06</v>
      </c>
      <c r="N460" s="42"/>
    </row>
    <row r="461" spans="1:14" s="43" customFormat="1" ht="25.5">
      <c r="A461" s="58">
        <v>456</v>
      </c>
      <c r="B461" s="6"/>
      <c r="C461" s="6"/>
      <c r="D461" s="28" t="s">
        <v>518</v>
      </c>
      <c r="E461" s="2"/>
      <c r="F461" s="2">
        <v>6500</v>
      </c>
      <c r="G461" s="2">
        <v>6500</v>
      </c>
      <c r="H461" s="2"/>
      <c r="I461" s="23">
        <v>3945.12</v>
      </c>
      <c r="J461" s="23">
        <v>3945.12</v>
      </c>
      <c r="K461" s="23"/>
      <c r="L461" s="61">
        <f t="shared" si="105"/>
        <v>0.6069415384615384</v>
      </c>
      <c r="M461" s="61">
        <f t="shared" si="106"/>
        <v>6.751726597649995E-06</v>
      </c>
      <c r="N461" s="42"/>
    </row>
    <row r="462" spans="1:14" s="43" customFormat="1" ht="12.75">
      <c r="A462" s="57">
        <v>457</v>
      </c>
      <c r="B462" s="14"/>
      <c r="C462" s="14">
        <v>85226</v>
      </c>
      <c r="D462" s="15" t="s">
        <v>244</v>
      </c>
      <c r="E462" s="12">
        <f aca="true" t="shared" si="108" ref="E462:K462">E463</f>
        <v>314200</v>
      </c>
      <c r="F462" s="12">
        <f t="shared" si="108"/>
        <v>329400</v>
      </c>
      <c r="G462" s="12">
        <f t="shared" si="108"/>
        <v>329400</v>
      </c>
      <c r="H462" s="12">
        <f t="shared" si="108"/>
        <v>269400</v>
      </c>
      <c r="I462" s="22">
        <f t="shared" si="108"/>
        <v>325407.71</v>
      </c>
      <c r="J462" s="22">
        <f t="shared" si="108"/>
        <v>325407.71</v>
      </c>
      <c r="K462" s="22">
        <f t="shared" si="108"/>
        <v>268654.81</v>
      </c>
      <c r="L462" s="61">
        <f t="shared" si="105"/>
        <v>0.987880115361263</v>
      </c>
      <c r="M462" s="61">
        <f t="shared" si="106"/>
        <v>0.0005569067330492803</v>
      </c>
      <c r="N462" s="42"/>
    </row>
    <row r="463" spans="1:14" s="43" customFormat="1" ht="25.5">
      <c r="A463" s="58">
        <v>458</v>
      </c>
      <c r="B463" s="6"/>
      <c r="C463" s="6"/>
      <c r="D463" s="29" t="s">
        <v>346</v>
      </c>
      <c r="E463" s="2">
        <v>314200</v>
      </c>
      <c r="F463" s="2">
        <v>329400</v>
      </c>
      <c r="G463" s="2">
        <v>329400</v>
      </c>
      <c r="H463" s="2">
        <v>269400</v>
      </c>
      <c r="I463" s="23">
        <v>325407.71</v>
      </c>
      <c r="J463" s="23">
        <v>325407.71</v>
      </c>
      <c r="K463" s="23">
        <v>268654.81</v>
      </c>
      <c r="L463" s="61">
        <f t="shared" si="105"/>
        <v>0.987880115361263</v>
      </c>
      <c r="M463" s="61">
        <f t="shared" si="106"/>
        <v>0.0005569067330492803</v>
      </c>
      <c r="N463" s="42"/>
    </row>
    <row r="464" spans="1:14" s="43" customFormat="1" ht="25.5">
      <c r="A464" s="57">
        <v>459</v>
      </c>
      <c r="B464" s="14"/>
      <c r="C464" s="14">
        <v>85228</v>
      </c>
      <c r="D464" s="15" t="s">
        <v>245</v>
      </c>
      <c r="E464" s="12">
        <f aca="true" t="shared" si="109" ref="E464:K464">SUM(E465:E466)</f>
        <v>992000</v>
      </c>
      <c r="F464" s="12">
        <f t="shared" si="109"/>
        <v>1024500</v>
      </c>
      <c r="G464" s="12">
        <f t="shared" si="109"/>
        <v>1024500</v>
      </c>
      <c r="H464" s="12">
        <f t="shared" si="109"/>
        <v>0</v>
      </c>
      <c r="I464" s="22">
        <f t="shared" si="109"/>
        <v>991194</v>
      </c>
      <c r="J464" s="22">
        <f t="shared" si="109"/>
        <v>991194</v>
      </c>
      <c r="K464" s="22">
        <f t="shared" si="109"/>
        <v>0</v>
      </c>
      <c r="L464" s="61">
        <f t="shared" si="105"/>
        <v>0.9674904831625183</v>
      </c>
      <c r="M464" s="61">
        <f t="shared" si="106"/>
        <v>0.0016963415290868439</v>
      </c>
      <c r="N464" s="42"/>
    </row>
    <row r="465" spans="1:14" s="43" customFormat="1" ht="12.75">
      <c r="A465" s="58">
        <v>460</v>
      </c>
      <c r="B465" s="14"/>
      <c r="C465" s="14"/>
      <c r="D465" s="16" t="s">
        <v>526</v>
      </c>
      <c r="E465" s="2">
        <v>903000</v>
      </c>
      <c r="F465" s="2">
        <v>903000</v>
      </c>
      <c r="G465" s="2">
        <v>903000</v>
      </c>
      <c r="H465" s="2"/>
      <c r="I465" s="23">
        <v>869694</v>
      </c>
      <c r="J465" s="23">
        <v>869694</v>
      </c>
      <c r="K465" s="23"/>
      <c r="L465" s="61">
        <f t="shared" si="105"/>
        <v>0.9631162790697675</v>
      </c>
      <c r="M465" s="61">
        <f t="shared" si="106"/>
        <v>0.0014884049437321589</v>
      </c>
      <c r="N465" s="42"/>
    </row>
    <row r="466" spans="1:14" s="43" customFormat="1" ht="51">
      <c r="A466" s="57">
        <v>461</v>
      </c>
      <c r="B466" s="14"/>
      <c r="C466" s="14"/>
      <c r="D466" s="16" t="s">
        <v>538</v>
      </c>
      <c r="E466" s="2">
        <v>89000</v>
      </c>
      <c r="F466" s="2">
        <v>121500</v>
      </c>
      <c r="G466" s="2">
        <v>121500</v>
      </c>
      <c r="H466" s="2"/>
      <c r="I466" s="23">
        <v>121500</v>
      </c>
      <c r="J466" s="23">
        <v>121500</v>
      </c>
      <c r="K466" s="23"/>
      <c r="L466" s="61">
        <f t="shared" si="105"/>
        <v>1</v>
      </c>
      <c r="M466" s="61">
        <f t="shared" si="106"/>
        <v>0.00020793658535468487</v>
      </c>
      <c r="N466" s="42"/>
    </row>
    <row r="467" spans="1:14" s="43" customFormat="1" ht="12.75">
      <c r="A467" s="58">
        <v>462</v>
      </c>
      <c r="B467" s="14"/>
      <c r="C467" s="14">
        <v>85233</v>
      </c>
      <c r="D467" s="15" t="s">
        <v>473</v>
      </c>
      <c r="E467" s="12">
        <f aca="true" t="shared" si="110" ref="E467:K467">E468</f>
        <v>12300</v>
      </c>
      <c r="F467" s="12">
        <f t="shared" si="110"/>
        <v>12300</v>
      </c>
      <c r="G467" s="12">
        <f t="shared" si="110"/>
        <v>12300</v>
      </c>
      <c r="H467" s="12">
        <f t="shared" si="110"/>
        <v>0</v>
      </c>
      <c r="I467" s="22">
        <f t="shared" si="110"/>
        <v>12285.45</v>
      </c>
      <c r="J467" s="22">
        <f t="shared" si="110"/>
        <v>12285.45</v>
      </c>
      <c r="K467" s="22">
        <f t="shared" si="110"/>
        <v>0</v>
      </c>
      <c r="L467" s="61">
        <f t="shared" si="105"/>
        <v>0.9988170731707318</v>
      </c>
      <c r="M467" s="61">
        <f t="shared" si="106"/>
        <v>2.1025469321363896E-05</v>
      </c>
      <c r="N467" s="42"/>
    </row>
    <row r="468" spans="1:14" s="43" customFormat="1" ht="12.75">
      <c r="A468" s="57">
        <v>463</v>
      </c>
      <c r="B468" s="6"/>
      <c r="C468" s="6"/>
      <c r="D468" s="28" t="s">
        <v>526</v>
      </c>
      <c r="E468" s="2">
        <v>12300</v>
      </c>
      <c r="F468" s="2">
        <v>12300</v>
      </c>
      <c r="G468" s="2">
        <v>12300</v>
      </c>
      <c r="H468" s="2"/>
      <c r="I468" s="23">
        <v>12285.45</v>
      </c>
      <c r="J468" s="23">
        <v>12285.45</v>
      </c>
      <c r="K468" s="23"/>
      <c r="L468" s="61">
        <f t="shared" si="105"/>
        <v>0.9988170731707318</v>
      </c>
      <c r="M468" s="61">
        <f t="shared" si="106"/>
        <v>2.1025469321363896E-05</v>
      </c>
      <c r="N468" s="42"/>
    </row>
    <row r="469" spans="1:14" s="43" customFormat="1" ht="12.75">
      <c r="A469" s="58">
        <v>464</v>
      </c>
      <c r="B469" s="14"/>
      <c r="C469" s="14">
        <v>85295</v>
      </c>
      <c r="D469" s="15" t="s">
        <v>246</v>
      </c>
      <c r="E469" s="12">
        <f aca="true" t="shared" si="111" ref="E469:K469">SUM(E470:E480)</f>
        <v>1256300</v>
      </c>
      <c r="F469" s="12">
        <f t="shared" si="111"/>
        <v>2100790</v>
      </c>
      <c r="G469" s="12">
        <f t="shared" si="111"/>
        <v>2065690</v>
      </c>
      <c r="H469" s="12">
        <f t="shared" si="111"/>
        <v>270669</v>
      </c>
      <c r="I469" s="22">
        <f t="shared" si="111"/>
        <v>1926249.3599999999</v>
      </c>
      <c r="J469" s="22">
        <f t="shared" si="111"/>
        <v>1891361.98</v>
      </c>
      <c r="K469" s="22">
        <f t="shared" si="111"/>
        <v>259094.68</v>
      </c>
      <c r="L469" s="61">
        <f t="shared" si="105"/>
        <v>0.9169166646832857</v>
      </c>
      <c r="M469" s="61">
        <f t="shared" si="106"/>
        <v>0.003296606703374873</v>
      </c>
      <c r="N469" s="42"/>
    </row>
    <row r="470" spans="1:14" s="43" customFormat="1" ht="12.75">
      <c r="A470" s="57">
        <v>465</v>
      </c>
      <c r="B470" s="6"/>
      <c r="C470" s="6"/>
      <c r="D470" s="16" t="s">
        <v>247</v>
      </c>
      <c r="E470" s="2">
        <v>521000</v>
      </c>
      <c r="F470" s="2">
        <v>512400</v>
      </c>
      <c r="G470" s="2">
        <v>512400</v>
      </c>
      <c r="H470" s="2">
        <v>216400</v>
      </c>
      <c r="I470" s="23">
        <v>484365.58</v>
      </c>
      <c r="J470" s="23">
        <v>484365.58</v>
      </c>
      <c r="K470" s="23">
        <v>206537.28</v>
      </c>
      <c r="L470" s="61">
        <f t="shared" si="105"/>
        <v>0.9452880171740827</v>
      </c>
      <c r="M470" s="61">
        <f t="shared" si="106"/>
        <v>0.0008289491750497239</v>
      </c>
      <c r="N470" s="42"/>
    </row>
    <row r="471" spans="1:14" s="43" customFormat="1" ht="25.5">
      <c r="A471" s="58">
        <v>466</v>
      </c>
      <c r="B471" s="6"/>
      <c r="C471" s="6"/>
      <c r="D471" s="16" t="s">
        <v>84</v>
      </c>
      <c r="E471" s="2"/>
      <c r="F471" s="2">
        <v>18300</v>
      </c>
      <c r="G471" s="2"/>
      <c r="H471" s="2"/>
      <c r="I471" s="23">
        <v>18148.39</v>
      </c>
      <c r="J471" s="23"/>
      <c r="K471" s="23"/>
      <c r="L471" s="61">
        <f t="shared" si="105"/>
        <v>0.9917153005464481</v>
      </c>
      <c r="M471" s="61">
        <f t="shared" si="106"/>
        <v>3.1059376512634643E-05</v>
      </c>
      <c r="N471" s="42"/>
    </row>
    <row r="472" spans="1:14" s="43" customFormat="1" ht="25.5">
      <c r="A472" s="57">
        <v>467</v>
      </c>
      <c r="B472" s="6"/>
      <c r="C472" s="6"/>
      <c r="D472" s="16" t="s">
        <v>85</v>
      </c>
      <c r="E472" s="2"/>
      <c r="F472" s="2">
        <v>16800</v>
      </c>
      <c r="G472" s="2"/>
      <c r="H472" s="2"/>
      <c r="I472" s="23">
        <v>16738.99</v>
      </c>
      <c r="J472" s="23"/>
      <c r="K472" s="23"/>
      <c r="L472" s="61">
        <f t="shared" si="105"/>
        <v>0.9963684523809525</v>
      </c>
      <c r="M472" s="61">
        <f t="shared" si="106"/>
        <v>2.8647312122520303E-05</v>
      </c>
      <c r="N472" s="42"/>
    </row>
    <row r="473" spans="1:14" s="43" customFormat="1" ht="12.75">
      <c r="A473" s="58">
        <v>468</v>
      </c>
      <c r="B473" s="6"/>
      <c r="C473" s="6"/>
      <c r="D473" s="16" t="s">
        <v>86</v>
      </c>
      <c r="E473" s="2">
        <v>45000</v>
      </c>
      <c r="F473" s="2">
        <v>45880</v>
      </c>
      <c r="G473" s="2">
        <v>45880</v>
      </c>
      <c r="H473" s="2">
        <v>41080</v>
      </c>
      <c r="I473" s="23">
        <v>45236.78</v>
      </c>
      <c r="J473" s="23">
        <v>45236.78</v>
      </c>
      <c r="K473" s="23">
        <v>40949.5</v>
      </c>
      <c r="L473" s="61">
        <f t="shared" si="105"/>
        <v>0.9859803836094159</v>
      </c>
      <c r="M473" s="61">
        <f t="shared" si="106"/>
        <v>7.741877831803376E-05</v>
      </c>
      <c r="N473" s="42"/>
    </row>
    <row r="474" spans="1:14" s="43" customFormat="1" ht="12.75">
      <c r="A474" s="57">
        <v>469</v>
      </c>
      <c r="B474" s="6"/>
      <c r="C474" s="6"/>
      <c r="D474" s="16" t="s">
        <v>457</v>
      </c>
      <c r="E474" s="2">
        <v>8500</v>
      </c>
      <c r="F474" s="2">
        <v>8500</v>
      </c>
      <c r="G474" s="2">
        <v>8500</v>
      </c>
      <c r="H474" s="2">
        <v>8500</v>
      </c>
      <c r="I474" s="23">
        <v>8418.9</v>
      </c>
      <c r="J474" s="23">
        <v>8418.9</v>
      </c>
      <c r="K474" s="23">
        <v>8418.9</v>
      </c>
      <c r="L474" s="61">
        <f t="shared" si="105"/>
        <v>0.9904588235294117</v>
      </c>
      <c r="M474" s="61">
        <f t="shared" si="106"/>
        <v>1.4408208382243262E-05</v>
      </c>
      <c r="N474" s="42"/>
    </row>
    <row r="475" spans="1:14" s="43" customFormat="1" ht="25.5">
      <c r="A475" s="58">
        <v>470</v>
      </c>
      <c r="B475" s="6"/>
      <c r="C475" s="6"/>
      <c r="D475" s="16" t="s">
        <v>505</v>
      </c>
      <c r="E475" s="2">
        <v>14800</v>
      </c>
      <c r="F475" s="2">
        <v>16180</v>
      </c>
      <c r="G475" s="2">
        <v>16180</v>
      </c>
      <c r="H475" s="2"/>
      <c r="I475" s="23">
        <v>16180</v>
      </c>
      <c r="J475" s="23">
        <v>16180</v>
      </c>
      <c r="K475" s="23"/>
      <c r="L475" s="61">
        <f t="shared" si="105"/>
        <v>1</v>
      </c>
      <c r="M475" s="61">
        <f t="shared" si="106"/>
        <v>2.769064980278849E-05</v>
      </c>
      <c r="N475" s="42"/>
    </row>
    <row r="476" spans="1:14" s="43" customFormat="1" ht="25.5">
      <c r="A476" s="57">
        <v>471</v>
      </c>
      <c r="B476" s="6"/>
      <c r="C476" s="6"/>
      <c r="D476" s="16" t="s">
        <v>248</v>
      </c>
      <c r="E476" s="2">
        <v>15000</v>
      </c>
      <c r="F476" s="2">
        <v>15000</v>
      </c>
      <c r="G476" s="2">
        <v>15000</v>
      </c>
      <c r="H476" s="2"/>
      <c r="I476" s="23">
        <v>4346.21</v>
      </c>
      <c r="J476" s="23">
        <v>4346.21</v>
      </c>
      <c r="K476" s="23"/>
      <c r="L476" s="61">
        <f t="shared" si="105"/>
        <v>0.28974733333333336</v>
      </c>
      <c r="M476" s="61">
        <f t="shared" si="106"/>
        <v>7.438156927031975E-06</v>
      </c>
      <c r="N476" s="42"/>
    </row>
    <row r="477" spans="1:14" s="43" customFormat="1" ht="25.5">
      <c r="A477" s="58">
        <v>472</v>
      </c>
      <c r="B477" s="6"/>
      <c r="C477" s="6"/>
      <c r="D477" s="16" t="s">
        <v>517</v>
      </c>
      <c r="E477" s="2">
        <v>652000</v>
      </c>
      <c r="F477" s="2">
        <v>1036030</v>
      </c>
      <c r="G477" s="2">
        <v>1036030</v>
      </c>
      <c r="H477" s="2">
        <v>2000</v>
      </c>
      <c r="I477" s="23">
        <v>910323.11</v>
      </c>
      <c r="J477" s="23">
        <v>910323.11</v>
      </c>
      <c r="K477" s="23">
        <v>500</v>
      </c>
      <c r="L477" s="61">
        <f t="shared" si="105"/>
        <v>0.8786648166558884</v>
      </c>
      <c r="M477" s="61">
        <f t="shared" si="106"/>
        <v>0.0015579380992827752</v>
      </c>
      <c r="N477" s="42"/>
    </row>
    <row r="478" spans="1:14" s="43" customFormat="1" ht="12.75">
      <c r="A478" s="57">
        <v>473</v>
      </c>
      <c r="B478" s="6"/>
      <c r="C478" s="6"/>
      <c r="D478" s="16" t="s">
        <v>87</v>
      </c>
      <c r="E478" s="2"/>
      <c r="F478" s="2">
        <v>41900</v>
      </c>
      <c r="G478" s="2">
        <v>41900</v>
      </c>
      <c r="H478" s="2"/>
      <c r="I478" s="23">
        <v>36540.24</v>
      </c>
      <c r="J478" s="23">
        <v>36540.24</v>
      </c>
      <c r="K478" s="23"/>
      <c r="L478" s="61">
        <f t="shared" si="105"/>
        <v>0.8720821002386634</v>
      </c>
      <c r="M478" s="61">
        <f t="shared" si="106"/>
        <v>6.253541344560223E-05</v>
      </c>
      <c r="N478" s="42"/>
    </row>
    <row r="479" spans="1:14" s="43" customFormat="1" ht="51">
      <c r="A479" s="58">
        <v>474</v>
      </c>
      <c r="B479" s="6"/>
      <c r="C479" s="6"/>
      <c r="D479" s="16" t="s">
        <v>88</v>
      </c>
      <c r="E479" s="2"/>
      <c r="F479" s="2">
        <v>50000</v>
      </c>
      <c r="G479" s="2">
        <v>50000</v>
      </c>
      <c r="H479" s="2"/>
      <c r="I479" s="23">
        <v>50000</v>
      </c>
      <c r="J479" s="23">
        <v>50000</v>
      </c>
      <c r="K479" s="23"/>
      <c r="L479" s="61">
        <f t="shared" si="105"/>
        <v>1</v>
      </c>
      <c r="M479" s="61">
        <f t="shared" si="106"/>
        <v>8.557061125707196E-05</v>
      </c>
      <c r="N479" s="42"/>
    </row>
    <row r="480" spans="1:14" s="44" customFormat="1" ht="51">
      <c r="A480" s="57">
        <v>475</v>
      </c>
      <c r="B480" s="6"/>
      <c r="C480" s="6"/>
      <c r="D480" s="16" t="s">
        <v>89</v>
      </c>
      <c r="E480" s="2"/>
      <c r="F480" s="2">
        <v>339800</v>
      </c>
      <c r="G480" s="2">
        <v>339800</v>
      </c>
      <c r="H480" s="2">
        <v>2689</v>
      </c>
      <c r="I480" s="23">
        <v>335951.16</v>
      </c>
      <c r="J480" s="23">
        <v>335951.16</v>
      </c>
      <c r="K480" s="23">
        <v>2689</v>
      </c>
      <c r="L480" s="61" t="s">
        <v>195</v>
      </c>
      <c r="M480" s="61">
        <f t="shared" si="106"/>
        <v>0.0005749509222744476</v>
      </c>
      <c r="N480" s="42"/>
    </row>
    <row r="481" spans="1:14" s="43" customFormat="1" ht="25.5">
      <c r="A481" s="60">
        <v>476</v>
      </c>
      <c r="B481" s="13">
        <v>853</v>
      </c>
      <c r="C481" s="13"/>
      <c r="D481" s="5" t="s">
        <v>249</v>
      </c>
      <c r="E481" s="5">
        <f aca="true" t="shared" si="112" ref="E481:K481">E482+E490+E493+E498+E504+E495</f>
        <v>7965193</v>
      </c>
      <c r="F481" s="5">
        <f t="shared" si="112"/>
        <v>7345896</v>
      </c>
      <c r="G481" s="5">
        <f t="shared" si="112"/>
        <v>6763496</v>
      </c>
      <c r="H481" s="5">
        <f t="shared" si="112"/>
        <v>5322841</v>
      </c>
      <c r="I481" s="21">
        <f t="shared" si="112"/>
        <v>6630061.179999999</v>
      </c>
      <c r="J481" s="21">
        <f t="shared" si="112"/>
        <v>6484302.78</v>
      </c>
      <c r="K481" s="21">
        <f t="shared" si="112"/>
        <v>5189040.529999999</v>
      </c>
      <c r="L481" s="64">
        <f t="shared" si="105"/>
        <v>0.9025530963139144</v>
      </c>
      <c r="M481" s="64">
        <f t="shared" si="106"/>
        <v>0.011346767756887675</v>
      </c>
      <c r="N481" s="42"/>
    </row>
    <row r="482" spans="1:14" s="51" customFormat="1" ht="12.75">
      <c r="A482" s="57">
        <v>477</v>
      </c>
      <c r="B482" s="14"/>
      <c r="C482" s="14">
        <v>85305</v>
      </c>
      <c r="D482" s="15" t="s">
        <v>250</v>
      </c>
      <c r="E482" s="12">
        <f aca="true" t="shared" si="113" ref="E482:K482">SUM(E483:E489)</f>
        <v>4510800</v>
      </c>
      <c r="F482" s="12">
        <f t="shared" si="113"/>
        <v>3554650</v>
      </c>
      <c r="G482" s="12">
        <f t="shared" si="113"/>
        <v>3039250</v>
      </c>
      <c r="H482" s="12">
        <f t="shared" si="113"/>
        <v>2425650</v>
      </c>
      <c r="I482" s="22">
        <f t="shared" si="113"/>
        <v>3032255.59</v>
      </c>
      <c r="J482" s="22">
        <f t="shared" si="113"/>
        <v>2952809.1900000004</v>
      </c>
      <c r="K482" s="22">
        <f t="shared" si="113"/>
        <v>2415844.83</v>
      </c>
      <c r="L482" s="61">
        <f t="shared" si="105"/>
        <v>0.8530391430942568</v>
      </c>
      <c r="M482" s="61">
        <f t="shared" si="106"/>
        <v>0.0051894392864794674</v>
      </c>
      <c r="N482" s="42"/>
    </row>
    <row r="483" spans="1:14" s="44" customFormat="1" ht="12.75">
      <c r="A483" s="58">
        <v>478</v>
      </c>
      <c r="B483" s="14"/>
      <c r="C483" s="14"/>
      <c r="D483" s="29" t="s">
        <v>347</v>
      </c>
      <c r="E483" s="2">
        <v>437300</v>
      </c>
      <c r="F483" s="2">
        <v>477600</v>
      </c>
      <c r="G483" s="2">
        <v>477600</v>
      </c>
      <c r="H483" s="2">
        <v>363700</v>
      </c>
      <c r="I483" s="23">
        <v>464237.58</v>
      </c>
      <c r="J483" s="23">
        <v>464237.58</v>
      </c>
      <c r="K483" s="23">
        <v>363554.22</v>
      </c>
      <c r="L483" s="61">
        <f t="shared" si="105"/>
        <v>0.9720217336683418</v>
      </c>
      <c r="M483" s="61">
        <f t="shared" si="106"/>
        <v>0.000794501869782077</v>
      </c>
      <c r="N483" s="42"/>
    </row>
    <row r="484" spans="1:14" s="44" customFormat="1" ht="12.75">
      <c r="A484" s="57">
        <v>479</v>
      </c>
      <c r="B484" s="14"/>
      <c r="C484" s="14"/>
      <c r="D484" s="29" t="s">
        <v>348</v>
      </c>
      <c r="E484" s="2">
        <v>1077500</v>
      </c>
      <c r="F484" s="2">
        <v>1073650</v>
      </c>
      <c r="G484" s="2">
        <v>1073650</v>
      </c>
      <c r="H484" s="2">
        <v>908650</v>
      </c>
      <c r="I484" s="23">
        <v>1047014.54</v>
      </c>
      <c r="J484" s="23">
        <v>1047014.54</v>
      </c>
      <c r="K484" s="23">
        <v>900551.86</v>
      </c>
      <c r="L484" s="61">
        <f t="shared" si="105"/>
        <v>0.9751916732640992</v>
      </c>
      <c r="M484" s="61">
        <f t="shared" si="106"/>
        <v>0.0017918734836568405</v>
      </c>
      <c r="N484" s="42"/>
    </row>
    <row r="485" spans="1:14" s="44" customFormat="1" ht="25.5">
      <c r="A485" s="58">
        <v>480</v>
      </c>
      <c r="B485" s="14"/>
      <c r="C485" s="14"/>
      <c r="D485" s="16" t="s">
        <v>90</v>
      </c>
      <c r="E485" s="2">
        <v>1545400</v>
      </c>
      <c r="F485" s="2">
        <v>115400</v>
      </c>
      <c r="G485" s="2"/>
      <c r="H485" s="2"/>
      <c r="I485" s="23">
        <v>79446.4</v>
      </c>
      <c r="J485" s="23"/>
      <c r="K485" s="23"/>
      <c r="L485" s="61">
        <f t="shared" si="105"/>
        <v>0.6884436741767764</v>
      </c>
      <c r="M485" s="61">
        <f t="shared" si="106"/>
        <v>0.00013596554020347683</v>
      </c>
      <c r="N485" s="42"/>
    </row>
    <row r="486" spans="1:14" s="44" customFormat="1" ht="12.75">
      <c r="A486" s="57">
        <v>481</v>
      </c>
      <c r="B486" s="14"/>
      <c r="C486" s="14"/>
      <c r="D486" s="29" t="s">
        <v>349</v>
      </c>
      <c r="E486" s="2">
        <v>709100</v>
      </c>
      <c r="F486" s="2">
        <v>734900</v>
      </c>
      <c r="G486" s="2">
        <v>734900</v>
      </c>
      <c r="H486" s="2">
        <v>585200</v>
      </c>
      <c r="I486" s="23">
        <v>704539.78</v>
      </c>
      <c r="J486" s="23">
        <v>704539.78</v>
      </c>
      <c r="K486" s="23">
        <v>584842.33</v>
      </c>
      <c r="L486" s="61">
        <f t="shared" si="105"/>
        <v>0.9586879575452443</v>
      </c>
      <c r="M486" s="61">
        <f t="shared" si="106"/>
        <v>0.0012057579925904601</v>
      </c>
      <c r="N486" s="42"/>
    </row>
    <row r="487" spans="1:14" s="44" customFormat="1" ht="25.5">
      <c r="A487" s="58">
        <v>482</v>
      </c>
      <c r="B487" s="14"/>
      <c r="C487" s="14"/>
      <c r="D487" s="29" t="s">
        <v>350</v>
      </c>
      <c r="E487" s="2">
        <v>741500</v>
      </c>
      <c r="F487" s="2">
        <v>753100</v>
      </c>
      <c r="G487" s="2">
        <v>753100</v>
      </c>
      <c r="H487" s="2">
        <v>568100</v>
      </c>
      <c r="I487" s="23">
        <v>737017.29</v>
      </c>
      <c r="J487" s="23">
        <v>737017.29</v>
      </c>
      <c r="K487" s="23">
        <v>566896.42</v>
      </c>
      <c r="L487" s="61">
        <f t="shared" si="105"/>
        <v>0.9786446554242465</v>
      </c>
      <c r="M487" s="61">
        <f t="shared" si="106"/>
        <v>0.0012613404002466135</v>
      </c>
      <c r="N487" s="42"/>
    </row>
    <row r="488" spans="1:14" s="43" customFormat="1" ht="38.25">
      <c r="A488" s="57">
        <v>483</v>
      </c>
      <c r="B488" s="14"/>
      <c r="C488" s="14"/>
      <c r="D488" s="28" t="s">
        <v>91</v>
      </c>
      <c r="E488" s="2"/>
      <c r="F488" s="2">
        <v>300000</v>
      </c>
      <c r="G488" s="2"/>
      <c r="H488" s="2"/>
      <c r="I488" s="23"/>
      <c r="J488" s="23"/>
      <c r="K488" s="23"/>
      <c r="L488" s="61">
        <f t="shared" si="105"/>
        <v>0</v>
      </c>
      <c r="M488" s="61">
        <f t="shared" si="106"/>
        <v>0</v>
      </c>
      <c r="N488" s="42"/>
    </row>
    <row r="489" spans="1:14" s="44" customFormat="1" ht="38.25">
      <c r="A489" s="58">
        <v>484</v>
      </c>
      <c r="B489" s="14"/>
      <c r="C489" s="14"/>
      <c r="D489" s="28" t="s">
        <v>92</v>
      </c>
      <c r="E489" s="2"/>
      <c r="F489" s="2">
        <v>100000</v>
      </c>
      <c r="G489" s="2"/>
      <c r="H489" s="2"/>
      <c r="I489" s="23"/>
      <c r="J489" s="23"/>
      <c r="K489" s="23"/>
      <c r="L489" s="61">
        <f t="shared" si="105"/>
        <v>0</v>
      </c>
      <c r="M489" s="61">
        <f t="shared" si="106"/>
        <v>0</v>
      </c>
      <c r="N489" s="42"/>
    </row>
    <row r="490" spans="1:14" s="44" customFormat="1" ht="25.5">
      <c r="A490" s="57">
        <v>485</v>
      </c>
      <c r="B490" s="6"/>
      <c r="C490" s="14">
        <v>85321</v>
      </c>
      <c r="D490" s="15" t="s">
        <v>251</v>
      </c>
      <c r="E490" s="12">
        <f aca="true" t="shared" si="114" ref="E490:K490">SUM(E491:E492)</f>
        <v>243300</v>
      </c>
      <c r="F490" s="12">
        <f t="shared" si="114"/>
        <v>243300</v>
      </c>
      <c r="G490" s="12">
        <f t="shared" si="114"/>
        <v>243300</v>
      </c>
      <c r="H490" s="12">
        <f t="shared" si="114"/>
        <v>190684</v>
      </c>
      <c r="I490" s="22">
        <f t="shared" si="114"/>
        <v>213415.7</v>
      </c>
      <c r="J490" s="22">
        <f t="shared" si="114"/>
        <v>213415.7</v>
      </c>
      <c r="K490" s="22">
        <f t="shared" si="114"/>
        <v>178831.89</v>
      </c>
      <c r="L490" s="61">
        <f t="shared" si="105"/>
        <v>0.8771709823263462</v>
      </c>
      <c r="M490" s="61">
        <f t="shared" si="106"/>
        <v>0.0003652422380171179</v>
      </c>
      <c r="N490" s="42"/>
    </row>
    <row r="491" spans="1:14" s="44" customFormat="1" ht="12.75">
      <c r="A491" s="58">
        <v>486</v>
      </c>
      <c r="B491" s="6"/>
      <c r="C491" s="6"/>
      <c r="D491" s="16" t="s">
        <v>252</v>
      </c>
      <c r="E491" s="2">
        <v>67300</v>
      </c>
      <c r="F491" s="2">
        <v>67300</v>
      </c>
      <c r="G491" s="2">
        <v>67300</v>
      </c>
      <c r="H491" s="2">
        <v>41600</v>
      </c>
      <c r="I491" s="23">
        <v>38599.85</v>
      </c>
      <c r="J491" s="23">
        <v>38599.85</v>
      </c>
      <c r="K491" s="23">
        <v>30928.85</v>
      </c>
      <c r="L491" s="61">
        <f t="shared" si="105"/>
        <v>0.5735490341753343</v>
      </c>
      <c r="M491" s="61">
        <f t="shared" si="106"/>
        <v>6.606025517862579E-05</v>
      </c>
      <c r="N491" s="42"/>
    </row>
    <row r="492" spans="1:14" s="44" customFormat="1" ht="38.25">
      <c r="A492" s="57">
        <v>487</v>
      </c>
      <c r="B492" s="6"/>
      <c r="C492" s="6"/>
      <c r="D492" s="16" t="s">
        <v>160</v>
      </c>
      <c r="E492" s="2">
        <v>176000</v>
      </c>
      <c r="F492" s="2">
        <v>176000</v>
      </c>
      <c r="G492" s="2">
        <v>176000</v>
      </c>
      <c r="H492" s="2">
        <v>149084</v>
      </c>
      <c r="I492" s="23">
        <v>174815.85</v>
      </c>
      <c r="J492" s="23">
        <v>174815.85</v>
      </c>
      <c r="K492" s="23">
        <v>147903.04</v>
      </c>
      <c r="L492" s="61">
        <f t="shared" si="105"/>
        <v>0.993271875</v>
      </c>
      <c r="M492" s="61">
        <f t="shared" si="106"/>
        <v>0.0002991819828384921</v>
      </c>
      <c r="N492" s="42"/>
    </row>
    <row r="493" spans="1:14" s="44" customFormat="1" ht="12.75">
      <c r="A493" s="58">
        <v>488</v>
      </c>
      <c r="B493" s="14"/>
      <c r="C493" s="14">
        <v>85322</v>
      </c>
      <c r="D493" s="15" t="s">
        <v>253</v>
      </c>
      <c r="E493" s="12">
        <f aca="true" t="shared" si="115" ref="E493:K493">E494</f>
        <v>53700</v>
      </c>
      <c r="F493" s="12">
        <f t="shared" si="115"/>
        <v>85330</v>
      </c>
      <c r="G493" s="12">
        <f t="shared" si="115"/>
        <v>85330</v>
      </c>
      <c r="H493" s="12">
        <f t="shared" si="115"/>
        <v>76930</v>
      </c>
      <c r="I493" s="22">
        <f t="shared" si="115"/>
        <v>82255.61</v>
      </c>
      <c r="J493" s="22">
        <f t="shared" si="115"/>
        <v>82255.61</v>
      </c>
      <c r="K493" s="22">
        <f t="shared" si="115"/>
        <v>74226.38</v>
      </c>
      <c r="L493" s="61">
        <f t="shared" si="105"/>
        <v>0.9639705847884683</v>
      </c>
      <c r="M493" s="61">
        <f t="shared" si="106"/>
        <v>0.00014077325654046643</v>
      </c>
      <c r="N493" s="42"/>
    </row>
    <row r="494" spans="1:14" s="44" customFormat="1" ht="12.75">
      <c r="A494" s="57">
        <v>489</v>
      </c>
      <c r="B494" s="6"/>
      <c r="C494" s="6"/>
      <c r="D494" s="16" t="s">
        <v>93</v>
      </c>
      <c r="E494" s="2">
        <v>53700</v>
      </c>
      <c r="F494" s="2">
        <v>85330</v>
      </c>
      <c r="G494" s="2">
        <v>85330</v>
      </c>
      <c r="H494" s="2">
        <v>76930</v>
      </c>
      <c r="I494" s="23">
        <v>82255.61</v>
      </c>
      <c r="J494" s="23">
        <v>82255.61</v>
      </c>
      <c r="K494" s="23">
        <v>74226.38</v>
      </c>
      <c r="L494" s="61">
        <f t="shared" si="105"/>
        <v>0.9639705847884683</v>
      </c>
      <c r="M494" s="61">
        <f t="shared" si="106"/>
        <v>0.00014077325654046643</v>
      </c>
      <c r="N494" s="42"/>
    </row>
    <row r="495" spans="1:14" s="44" customFormat="1" ht="25.5">
      <c r="A495" s="58">
        <v>490</v>
      </c>
      <c r="B495" s="14"/>
      <c r="C495" s="14">
        <v>85324</v>
      </c>
      <c r="D495" s="15" t="s">
        <v>254</v>
      </c>
      <c r="E495" s="12">
        <f aca="true" t="shared" si="116" ref="E495:K495">E496+E497</f>
        <v>0</v>
      </c>
      <c r="F495" s="12">
        <f t="shared" si="116"/>
        <v>38902</v>
      </c>
      <c r="G495" s="12">
        <f t="shared" si="116"/>
        <v>28902</v>
      </c>
      <c r="H495" s="12">
        <f t="shared" si="116"/>
        <v>0</v>
      </c>
      <c r="I495" s="22">
        <f t="shared" si="116"/>
        <v>37037.35</v>
      </c>
      <c r="J495" s="22">
        <f t="shared" si="116"/>
        <v>27624.35</v>
      </c>
      <c r="K495" s="22">
        <f t="shared" si="116"/>
        <v>0</v>
      </c>
      <c r="L495" s="61">
        <f t="shared" si="105"/>
        <v>0.9520680170685312</v>
      </c>
      <c r="M495" s="61">
        <f t="shared" si="106"/>
        <v>6.338617357684229E-05</v>
      </c>
      <c r="N495" s="42"/>
    </row>
    <row r="496" spans="1:14" s="44" customFormat="1" ht="12.75">
      <c r="A496" s="57">
        <v>491</v>
      </c>
      <c r="B496" s="6"/>
      <c r="C496" s="6"/>
      <c r="D496" s="16" t="s">
        <v>255</v>
      </c>
      <c r="E496" s="2"/>
      <c r="F496" s="2">
        <v>28902</v>
      </c>
      <c r="G496" s="2">
        <v>28902</v>
      </c>
      <c r="H496" s="2"/>
      <c r="I496" s="23">
        <v>27624.35</v>
      </c>
      <c r="J496" s="23">
        <v>27624.35</v>
      </c>
      <c r="K496" s="23"/>
      <c r="L496" s="61">
        <f t="shared" si="105"/>
        <v>0.9557937166978063</v>
      </c>
      <c r="M496" s="61">
        <f t="shared" si="106"/>
        <v>4.7276650301585916E-05</v>
      </c>
      <c r="N496" s="42"/>
    </row>
    <row r="497" spans="1:14" s="44" customFormat="1" ht="12.75">
      <c r="A497" s="58">
        <v>492</v>
      </c>
      <c r="B497" s="6"/>
      <c r="C497" s="6"/>
      <c r="D497" s="16" t="s">
        <v>537</v>
      </c>
      <c r="E497" s="2"/>
      <c r="F497" s="2">
        <v>10000</v>
      </c>
      <c r="G497" s="2"/>
      <c r="H497" s="2"/>
      <c r="I497" s="23">
        <v>9413</v>
      </c>
      <c r="J497" s="23"/>
      <c r="K497" s="23"/>
      <c r="L497" s="61">
        <f t="shared" si="105"/>
        <v>0.9413</v>
      </c>
      <c r="M497" s="61">
        <f t="shared" si="106"/>
        <v>1.610952327525637E-05</v>
      </c>
      <c r="N497" s="42"/>
    </row>
    <row r="498" spans="1:14" s="43" customFormat="1" ht="12.75">
      <c r="A498" s="57">
        <v>493</v>
      </c>
      <c r="B498" s="14"/>
      <c r="C498" s="14">
        <v>85333</v>
      </c>
      <c r="D498" s="15" t="s">
        <v>256</v>
      </c>
      <c r="E498" s="12">
        <f aca="true" t="shared" si="117" ref="E498:K498">SUM(E499:E503)</f>
        <v>2980393</v>
      </c>
      <c r="F498" s="12">
        <f t="shared" si="117"/>
        <v>3219214</v>
      </c>
      <c r="G498" s="12">
        <f t="shared" si="117"/>
        <v>3162214</v>
      </c>
      <c r="H498" s="12">
        <f t="shared" si="117"/>
        <v>2629577</v>
      </c>
      <c r="I498" s="22">
        <f t="shared" si="117"/>
        <v>3092625.96</v>
      </c>
      <c r="J498" s="22">
        <f t="shared" si="117"/>
        <v>3035726.96</v>
      </c>
      <c r="K498" s="22">
        <f t="shared" si="117"/>
        <v>2520137.4299999997</v>
      </c>
      <c r="L498" s="61">
        <f t="shared" si="105"/>
        <v>0.9606773454638305</v>
      </c>
      <c r="M498" s="61">
        <f t="shared" si="106"/>
        <v>0.00529275787573378</v>
      </c>
      <c r="N498" s="42"/>
    </row>
    <row r="499" spans="1:14" s="44" customFormat="1" ht="12.75">
      <c r="A499" s="58">
        <v>494</v>
      </c>
      <c r="B499" s="14"/>
      <c r="C499" s="14"/>
      <c r="D499" s="33" t="s">
        <v>351</v>
      </c>
      <c r="E499" s="2">
        <v>2652000</v>
      </c>
      <c r="F499" s="2">
        <v>2803000</v>
      </c>
      <c r="G499" s="2">
        <v>2803000</v>
      </c>
      <c r="H499" s="2">
        <v>2529000</v>
      </c>
      <c r="I499" s="23">
        <v>2694649.7</v>
      </c>
      <c r="J499" s="23">
        <v>2694649.7</v>
      </c>
      <c r="K499" s="23">
        <v>2424722.32</v>
      </c>
      <c r="L499" s="61">
        <f t="shared" si="105"/>
        <v>0.9613448804851945</v>
      </c>
      <c r="M499" s="61">
        <f t="shared" si="106"/>
        <v>0.004611656439053712</v>
      </c>
      <c r="N499" s="42"/>
    </row>
    <row r="500" spans="1:14" s="43" customFormat="1" ht="12.75">
      <c r="A500" s="57">
        <v>495</v>
      </c>
      <c r="B500" s="14"/>
      <c r="C500" s="14"/>
      <c r="D500" s="16" t="s">
        <v>257</v>
      </c>
      <c r="E500" s="2">
        <v>203826</v>
      </c>
      <c r="F500" s="2">
        <v>203826</v>
      </c>
      <c r="G500" s="2">
        <v>203826</v>
      </c>
      <c r="H500" s="2">
        <v>83136</v>
      </c>
      <c r="I500" s="23">
        <v>188299.65</v>
      </c>
      <c r="J500" s="23">
        <v>188299.65</v>
      </c>
      <c r="K500" s="23">
        <v>77974.52</v>
      </c>
      <c r="L500" s="61">
        <f t="shared" si="105"/>
        <v>0.9238254687821965</v>
      </c>
      <c r="M500" s="61">
        <f t="shared" si="106"/>
        <v>0.0003222583229998542</v>
      </c>
      <c r="N500" s="42"/>
    </row>
    <row r="501" spans="1:14" s="44" customFormat="1" ht="12.75">
      <c r="A501" s="58">
        <v>496</v>
      </c>
      <c r="B501" s="14"/>
      <c r="C501" s="14"/>
      <c r="D501" s="16" t="s">
        <v>258</v>
      </c>
      <c r="E501" s="2">
        <v>124567</v>
      </c>
      <c r="F501" s="2">
        <v>155388</v>
      </c>
      <c r="G501" s="2">
        <v>155388</v>
      </c>
      <c r="H501" s="2">
        <v>17441</v>
      </c>
      <c r="I501" s="23">
        <v>152777.61</v>
      </c>
      <c r="J501" s="23">
        <v>152777.61</v>
      </c>
      <c r="K501" s="23">
        <v>17440.59</v>
      </c>
      <c r="L501" s="61">
        <f t="shared" si="105"/>
        <v>0.9832008263186346</v>
      </c>
      <c r="M501" s="61">
        <f t="shared" si="106"/>
        <v>0.000261465469481891</v>
      </c>
      <c r="N501" s="42"/>
    </row>
    <row r="502" spans="1:14" s="44" customFormat="1" ht="12.75">
      <c r="A502" s="57">
        <v>497</v>
      </c>
      <c r="B502" s="14"/>
      <c r="C502" s="14"/>
      <c r="D502" s="16" t="s">
        <v>94</v>
      </c>
      <c r="E502" s="2"/>
      <c r="F502" s="2">
        <v>55000</v>
      </c>
      <c r="G502" s="2"/>
      <c r="H502" s="2"/>
      <c r="I502" s="23">
        <v>55000</v>
      </c>
      <c r="J502" s="23"/>
      <c r="K502" s="23"/>
      <c r="L502" s="61">
        <f t="shared" si="105"/>
        <v>1</v>
      </c>
      <c r="M502" s="61">
        <f t="shared" si="106"/>
        <v>9.412767238277916E-05</v>
      </c>
      <c r="N502" s="42"/>
    </row>
    <row r="503" spans="1:14" s="44" customFormat="1" ht="25.5">
      <c r="A503" s="58">
        <v>498</v>
      </c>
      <c r="B503" s="14"/>
      <c r="C503" s="14"/>
      <c r="D503" s="16" t="s">
        <v>95</v>
      </c>
      <c r="E503" s="2"/>
      <c r="F503" s="2">
        <v>2000</v>
      </c>
      <c r="G503" s="2"/>
      <c r="H503" s="2"/>
      <c r="I503" s="23">
        <v>1899</v>
      </c>
      <c r="J503" s="23"/>
      <c r="K503" s="23"/>
      <c r="L503" s="61">
        <f t="shared" si="105"/>
        <v>0.9495</v>
      </c>
      <c r="M503" s="61">
        <f t="shared" si="106"/>
        <v>3.2499718155435933E-06</v>
      </c>
      <c r="N503" s="42"/>
    </row>
    <row r="504" spans="1:14" s="44" customFormat="1" ht="12.75">
      <c r="A504" s="57">
        <v>499</v>
      </c>
      <c r="B504" s="14"/>
      <c r="C504" s="14">
        <v>85395</v>
      </c>
      <c r="D504" s="15" t="s">
        <v>528</v>
      </c>
      <c r="E504" s="12">
        <f aca="true" t="shared" si="118" ref="E504:K504">E505+E510+E511</f>
        <v>177000</v>
      </c>
      <c r="F504" s="12">
        <f t="shared" si="118"/>
        <v>204500</v>
      </c>
      <c r="G504" s="12">
        <f t="shared" si="118"/>
        <v>204500</v>
      </c>
      <c r="H504" s="12">
        <f t="shared" si="118"/>
        <v>0</v>
      </c>
      <c r="I504" s="22">
        <f t="shared" si="118"/>
        <v>172470.96999999997</v>
      </c>
      <c r="J504" s="22">
        <f t="shared" si="118"/>
        <v>172470.96999999997</v>
      </c>
      <c r="K504" s="22">
        <f t="shared" si="118"/>
        <v>0</v>
      </c>
      <c r="L504" s="61">
        <f t="shared" si="105"/>
        <v>0.8433788264058678</v>
      </c>
      <c r="M504" s="61">
        <f t="shared" si="106"/>
        <v>0.0002951689265400024</v>
      </c>
      <c r="N504" s="42"/>
    </row>
    <row r="505" spans="1:14" s="44" customFormat="1" ht="25.5">
      <c r="A505" s="58">
        <v>500</v>
      </c>
      <c r="B505" s="6"/>
      <c r="C505" s="6"/>
      <c r="D505" s="35" t="s">
        <v>259</v>
      </c>
      <c r="E505" s="2">
        <f aca="true" t="shared" si="119" ref="E505:K505">SUM(E506:E509)</f>
        <v>177000</v>
      </c>
      <c r="F505" s="2">
        <f t="shared" si="119"/>
        <v>157000</v>
      </c>
      <c r="G505" s="2">
        <f t="shared" si="119"/>
        <v>157000</v>
      </c>
      <c r="H505" s="2">
        <f t="shared" si="119"/>
        <v>0</v>
      </c>
      <c r="I505" s="23">
        <f t="shared" si="119"/>
        <v>142261.41999999998</v>
      </c>
      <c r="J505" s="23">
        <f t="shared" si="119"/>
        <v>142261.41999999998</v>
      </c>
      <c r="K505" s="23">
        <f t="shared" si="119"/>
        <v>0</v>
      </c>
      <c r="L505" s="61">
        <f t="shared" si="105"/>
        <v>0.9061236942675158</v>
      </c>
      <c r="M505" s="61">
        <f t="shared" si="106"/>
        <v>0.00024346793335398083</v>
      </c>
      <c r="N505" s="42"/>
    </row>
    <row r="506" spans="1:14" s="44" customFormat="1" ht="12.75">
      <c r="A506" s="57">
        <v>501</v>
      </c>
      <c r="B506" s="6"/>
      <c r="C506" s="6"/>
      <c r="D506" s="16" t="s">
        <v>260</v>
      </c>
      <c r="E506" s="2">
        <v>15000</v>
      </c>
      <c r="F506" s="2">
        <v>15000</v>
      </c>
      <c r="G506" s="2">
        <v>15000</v>
      </c>
      <c r="H506" s="2"/>
      <c r="I506" s="23">
        <v>15000</v>
      </c>
      <c r="J506" s="23">
        <v>15000</v>
      </c>
      <c r="K506" s="23"/>
      <c r="L506" s="61">
        <f t="shared" si="105"/>
        <v>1</v>
      </c>
      <c r="M506" s="61">
        <f t="shared" si="106"/>
        <v>2.5671183377121588E-05</v>
      </c>
      <c r="N506" s="42"/>
    </row>
    <row r="507" spans="1:14" s="44" customFormat="1" ht="12.75">
      <c r="A507" s="58">
        <v>502</v>
      </c>
      <c r="B507" s="6"/>
      <c r="C507" s="6"/>
      <c r="D507" s="16" t="s">
        <v>261</v>
      </c>
      <c r="E507" s="2">
        <v>67000</v>
      </c>
      <c r="F507" s="2">
        <v>67000</v>
      </c>
      <c r="G507" s="2">
        <v>67000</v>
      </c>
      <c r="H507" s="2"/>
      <c r="I507" s="23">
        <v>62261.42</v>
      </c>
      <c r="J507" s="23">
        <v>62261.42</v>
      </c>
      <c r="K507" s="23"/>
      <c r="L507" s="61">
        <f t="shared" si="105"/>
        <v>0.9292749253731343</v>
      </c>
      <c r="M507" s="61">
        <f t="shared" si="106"/>
        <v>0.0001065549553426657</v>
      </c>
      <c r="N507" s="42"/>
    </row>
    <row r="508" spans="1:14" s="44" customFormat="1" ht="25.5">
      <c r="A508" s="57">
        <v>503</v>
      </c>
      <c r="B508" s="6"/>
      <c r="C508" s="6"/>
      <c r="D508" s="16" t="s">
        <v>262</v>
      </c>
      <c r="E508" s="2">
        <v>45000</v>
      </c>
      <c r="F508" s="2">
        <v>25000</v>
      </c>
      <c r="G508" s="2">
        <v>25000</v>
      </c>
      <c r="H508" s="2"/>
      <c r="I508" s="23">
        <v>15000</v>
      </c>
      <c r="J508" s="23">
        <v>15000</v>
      </c>
      <c r="K508" s="23"/>
      <c r="L508" s="61">
        <f t="shared" si="105"/>
        <v>0.6</v>
      </c>
      <c r="M508" s="61">
        <f t="shared" si="106"/>
        <v>2.5671183377121588E-05</v>
      </c>
      <c r="N508" s="42"/>
    </row>
    <row r="509" spans="1:14" s="44" customFormat="1" ht="25.5">
      <c r="A509" s="58">
        <v>504</v>
      </c>
      <c r="B509" s="6"/>
      <c r="C509" s="6"/>
      <c r="D509" s="16" t="s">
        <v>263</v>
      </c>
      <c r="E509" s="2">
        <v>50000</v>
      </c>
      <c r="F509" s="2">
        <v>50000</v>
      </c>
      <c r="G509" s="2">
        <v>50000</v>
      </c>
      <c r="H509" s="2"/>
      <c r="I509" s="23">
        <v>50000</v>
      </c>
      <c r="J509" s="23">
        <v>50000</v>
      </c>
      <c r="K509" s="23"/>
      <c r="L509" s="61">
        <f t="shared" si="105"/>
        <v>1</v>
      </c>
      <c r="M509" s="61">
        <f t="shared" si="106"/>
        <v>8.557061125707196E-05</v>
      </c>
      <c r="N509" s="42"/>
    </row>
    <row r="510" spans="1:14" s="44" customFormat="1" ht="12.75">
      <c r="A510" s="57">
        <v>505</v>
      </c>
      <c r="B510" s="6"/>
      <c r="C510" s="6"/>
      <c r="D510" s="16" t="s">
        <v>526</v>
      </c>
      <c r="E510" s="2"/>
      <c r="F510" s="2">
        <v>17500</v>
      </c>
      <c r="G510" s="2">
        <v>17500</v>
      </c>
      <c r="H510" s="2"/>
      <c r="I510" s="23">
        <v>10216.55</v>
      </c>
      <c r="J510" s="23">
        <v>10216.55</v>
      </c>
      <c r="K510" s="23"/>
      <c r="L510" s="61">
        <f t="shared" si="105"/>
        <v>0.5838028571428571</v>
      </c>
      <c r="M510" s="61">
        <f t="shared" si="106"/>
        <v>1.748472856876877E-05</v>
      </c>
      <c r="N510" s="42"/>
    </row>
    <row r="511" spans="1:14" s="44" customFormat="1" ht="25.5">
      <c r="A511" s="58">
        <v>506</v>
      </c>
      <c r="B511" s="6"/>
      <c r="C511" s="6"/>
      <c r="D511" s="16" t="s">
        <v>96</v>
      </c>
      <c r="E511" s="2"/>
      <c r="F511" s="2">
        <v>30000</v>
      </c>
      <c r="G511" s="2">
        <v>30000</v>
      </c>
      <c r="H511" s="2"/>
      <c r="I511" s="23">
        <v>19993</v>
      </c>
      <c r="J511" s="23">
        <v>19993</v>
      </c>
      <c r="K511" s="23"/>
      <c r="L511" s="61">
        <f t="shared" si="105"/>
        <v>0.6664333333333333</v>
      </c>
      <c r="M511" s="61">
        <f t="shared" si="106"/>
        <v>3.42162646172528E-05</v>
      </c>
      <c r="N511" s="42"/>
    </row>
    <row r="512" spans="1:14" s="44" customFormat="1" ht="19.5" customHeight="1">
      <c r="A512" s="59">
        <v>507</v>
      </c>
      <c r="B512" s="13">
        <v>854</v>
      </c>
      <c r="C512" s="20"/>
      <c r="D512" s="5" t="s">
        <v>512</v>
      </c>
      <c r="E512" s="5">
        <f aca="true" t="shared" si="120" ref="E512:K512">E513+E533+E537+E543+E550+E553+E559+E561+E563</f>
        <v>13480201</v>
      </c>
      <c r="F512" s="5">
        <f t="shared" si="120"/>
        <v>14817097</v>
      </c>
      <c r="G512" s="5">
        <f t="shared" si="120"/>
        <v>14297097</v>
      </c>
      <c r="H512" s="5">
        <f t="shared" si="120"/>
        <v>9615113</v>
      </c>
      <c r="I512" s="21">
        <f t="shared" si="120"/>
        <v>14374602.63</v>
      </c>
      <c r="J512" s="21">
        <f t="shared" si="120"/>
        <v>13867087.890000002</v>
      </c>
      <c r="K512" s="21">
        <f t="shared" si="120"/>
        <v>9431375.3</v>
      </c>
      <c r="L512" s="64">
        <f>I512/F512</f>
        <v>0.9701362304640376</v>
      </c>
      <c r="M512" s="67">
        <f t="shared" si="106"/>
        <v>0.024600870672532287</v>
      </c>
      <c r="N512" s="42"/>
    </row>
    <row r="513" spans="1:14" s="44" customFormat="1" ht="12.75">
      <c r="A513" s="58">
        <v>508</v>
      </c>
      <c r="B513" s="14"/>
      <c r="C513" s="14">
        <v>85401</v>
      </c>
      <c r="D513" s="15" t="s">
        <v>428</v>
      </c>
      <c r="E513" s="12">
        <f aca="true" t="shared" si="121" ref="E513:K513">SUM(E514:E532)</f>
        <v>2966000</v>
      </c>
      <c r="F513" s="12">
        <f t="shared" si="121"/>
        <v>3024380</v>
      </c>
      <c r="G513" s="12">
        <f t="shared" si="121"/>
        <v>3024380</v>
      </c>
      <c r="H513" s="12">
        <f t="shared" si="121"/>
        <v>2621290</v>
      </c>
      <c r="I513" s="22">
        <f t="shared" si="121"/>
        <v>2897758.64</v>
      </c>
      <c r="J513" s="22">
        <f t="shared" si="121"/>
        <v>2897758.64</v>
      </c>
      <c r="K513" s="22">
        <f t="shared" si="121"/>
        <v>2524917.2399999998</v>
      </c>
      <c r="L513" s="61">
        <f>I513/F513</f>
        <v>0.9581331181928198</v>
      </c>
      <c r="M513" s="61">
        <f t="shared" si="106"/>
        <v>0.004959259562005231</v>
      </c>
      <c r="N513" s="42"/>
    </row>
    <row r="514" spans="1:14" s="44" customFormat="1" ht="12.75">
      <c r="A514" s="57">
        <v>509</v>
      </c>
      <c r="B514" s="14"/>
      <c r="C514" s="14"/>
      <c r="D514" s="16" t="s">
        <v>362</v>
      </c>
      <c r="E514" s="2">
        <v>172600</v>
      </c>
      <c r="F514" s="2">
        <v>169600</v>
      </c>
      <c r="G514" s="2">
        <v>169600</v>
      </c>
      <c r="H514" s="2">
        <v>145100</v>
      </c>
      <c r="I514" s="23">
        <v>168635.25</v>
      </c>
      <c r="J514" s="23">
        <v>168635.25</v>
      </c>
      <c r="K514" s="23">
        <v>144235.75</v>
      </c>
      <c r="L514" s="61">
        <f>I514/F514</f>
        <v>0.9943116155660378</v>
      </c>
      <c r="M514" s="61">
        <f t="shared" si="106"/>
        <v>0.0002886044284397829</v>
      </c>
      <c r="N514" s="42"/>
    </row>
    <row r="515" spans="1:14" s="44" customFormat="1" ht="12.75">
      <c r="A515" s="58">
        <v>510</v>
      </c>
      <c r="B515" s="14"/>
      <c r="C515" s="14"/>
      <c r="D515" s="16" t="s">
        <v>363</v>
      </c>
      <c r="E515" s="2">
        <v>234300</v>
      </c>
      <c r="F515" s="2">
        <v>260700</v>
      </c>
      <c r="G515" s="2">
        <v>260700</v>
      </c>
      <c r="H515" s="2">
        <v>232500</v>
      </c>
      <c r="I515" s="23">
        <v>257067.64</v>
      </c>
      <c r="J515" s="23">
        <v>257067.64</v>
      </c>
      <c r="K515" s="23">
        <v>228867.64</v>
      </c>
      <c r="L515" s="61">
        <f>I515/F515</f>
        <v>0.9860668968162639</v>
      </c>
      <c r="M515" s="61">
        <f t="shared" si="106"/>
        <v>0.0004399487017842585</v>
      </c>
      <c r="N515" s="42"/>
    </row>
    <row r="516" spans="1:14" s="44" customFormat="1" ht="12.75">
      <c r="A516" s="57">
        <v>511</v>
      </c>
      <c r="B516" s="14"/>
      <c r="C516" s="14"/>
      <c r="D516" s="16" t="s">
        <v>364</v>
      </c>
      <c r="E516" s="2">
        <v>220100</v>
      </c>
      <c r="F516" s="2">
        <v>237900</v>
      </c>
      <c r="G516" s="2">
        <v>237900</v>
      </c>
      <c r="H516" s="2">
        <v>203400</v>
      </c>
      <c r="I516" s="23">
        <v>233216.2</v>
      </c>
      <c r="J516" s="23">
        <v>233216.2</v>
      </c>
      <c r="K516" s="23">
        <v>200214</v>
      </c>
      <c r="L516" s="61">
        <f aca="true" t="shared" si="122" ref="L516:L565">I516/F516</f>
        <v>0.9803118957545187</v>
      </c>
      <c r="M516" s="61">
        <f aca="true" t="shared" si="123" ref="M516:M565">I516/$I$693</f>
        <v>0.00039912905578103096</v>
      </c>
      <c r="N516" s="42"/>
    </row>
    <row r="517" spans="1:14" s="44" customFormat="1" ht="12.75">
      <c r="A517" s="58">
        <v>512</v>
      </c>
      <c r="B517" s="14"/>
      <c r="C517" s="14"/>
      <c r="D517" s="16" t="s">
        <v>365</v>
      </c>
      <c r="E517" s="2">
        <v>30800</v>
      </c>
      <c r="F517" s="2">
        <v>29300</v>
      </c>
      <c r="G517" s="2">
        <v>29300</v>
      </c>
      <c r="H517" s="2">
        <v>27500</v>
      </c>
      <c r="I517" s="23">
        <v>27379.72</v>
      </c>
      <c r="J517" s="23">
        <v>27379.72</v>
      </c>
      <c r="K517" s="23">
        <v>25811.72</v>
      </c>
      <c r="L517" s="61">
        <f t="shared" si="122"/>
        <v>0.934461433447099</v>
      </c>
      <c r="M517" s="61">
        <f t="shared" si="123"/>
        <v>4.6857987528949574E-05</v>
      </c>
      <c r="N517" s="42"/>
    </row>
    <row r="518" spans="1:14" s="44" customFormat="1" ht="12.75">
      <c r="A518" s="57">
        <v>513</v>
      </c>
      <c r="B518" s="14"/>
      <c r="C518" s="14"/>
      <c r="D518" s="16" t="s">
        <v>366</v>
      </c>
      <c r="E518" s="2">
        <v>150200</v>
      </c>
      <c r="F518" s="2">
        <v>146100</v>
      </c>
      <c r="G518" s="2">
        <v>146100</v>
      </c>
      <c r="H518" s="2">
        <v>129600</v>
      </c>
      <c r="I518" s="23">
        <v>139100</v>
      </c>
      <c r="J518" s="23">
        <v>139100</v>
      </c>
      <c r="K518" s="23">
        <v>124171.25</v>
      </c>
      <c r="L518" s="61">
        <f t="shared" si="122"/>
        <v>0.9520876112251883</v>
      </c>
      <c r="M518" s="61">
        <f t="shared" si="123"/>
        <v>0.0002380574405171742</v>
      </c>
      <c r="N518" s="42"/>
    </row>
    <row r="519" spans="1:14" s="44" customFormat="1" ht="12.75">
      <c r="A519" s="58">
        <v>514</v>
      </c>
      <c r="B519" s="14"/>
      <c r="C519" s="14"/>
      <c r="D519" s="16" t="s">
        <v>367</v>
      </c>
      <c r="E519" s="2">
        <v>78000</v>
      </c>
      <c r="F519" s="2">
        <v>78000</v>
      </c>
      <c r="G519" s="2">
        <v>78000</v>
      </c>
      <c r="H519" s="2">
        <v>62450</v>
      </c>
      <c r="I519" s="23">
        <v>71386.85</v>
      </c>
      <c r="J519" s="23">
        <v>71386.85</v>
      </c>
      <c r="K519" s="23">
        <v>57174.56</v>
      </c>
      <c r="L519" s="61">
        <f t="shared" si="122"/>
        <v>0.9152160256410257</v>
      </c>
      <c r="M519" s="61">
        <f t="shared" si="123"/>
        <v>0.00012217232780433815</v>
      </c>
      <c r="N519" s="42"/>
    </row>
    <row r="520" spans="1:14" s="44" customFormat="1" ht="12.75">
      <c r="A520" s="57">
        <v>515</v>
      </c>
      <c r="B520" s="14"/>
      <c r="C520" s="14"/>
      <c r="D520" s="16" t="s">
        <v>368</v>
      </c>
      <c r="E520" s="2">
        <v>44900</v>
      </c>
      <c r="F520" s="2">
        <v>47850</v>
      </c>
      <c r="G520" s="2">
        <v>47850</v>
      </c>
      <c r="H520" s="2">
        <v>41350</v>
      </c>
      <c r="I520" s="23">
        <v>47535.5</v>
      </c>
      <c r="J520" s="23">
        <v>47535.5</v>
      </c>
      <c r="K520" s="23">
        <v>41044.34</v>
      </c>
      <c r="L520" s="61">
        <f t="shared" si="122"/>
        <v>0.9934273772204807</v>
      </c>
      <c r="M520" s="61">
        <f t="shared" si="123"/>
        <v>8.135283582821089E-05</v>
      </c>
      <c r="N520" s="42"/>
    </row>
    <row r="521" spans="1:14" s="44" customFormat="1" ht="12.75">
      <c r="A521" s="58">
        <v>516</v>
      </c>
      <c r="B521" s="14"/>
      <c r="C521" s="14"/>
      <c r="D521" s="16" t="s">
        <v>369</v>
      </c>
      <c r="E521" s="2">
        <v>217100</v>
      </c>
      <c r="F521" s="2">
        <v>217800</v>
      </c>
      <c r="G521" s="2">
        <v>217800</v>
      </c>
      <c r="H521" s="2">
        <v>193000</v>
      </c>
      <c r="I521" s="23">
        <v>215286.13</v>
      </c>
      <c r="J521" s="23">
        <v>215286.13</v>
      </c>
      <c r="K521" s="23">
        <v>191113.55</v>
      </c>
      <c r="L521" s="61">
        <f t="shared" si="122"/>
        <v>0.9884578971533517</v>
      </c>
      <c r="M521" s="61">
        <f t="shared" si="123"/>
        <v>0.0003684433147853892</v>
      </c>
      <c r="N521" s="42"/>
    </row>
    <row r="522" spans="1:14" s="44" customFormat="1" ht="12.75">
      <c r="A522" s="57">
        <v>517</v>
      </c>
      <c r="B522" s="14"/>
      <c r="C522" s="14"/>
      <c r="D522" s="16" t="s">
        <v>370</v>
      </c>
      <c r="E522" s="2">
        <v>115600</v>
      </c>
      <c r="F522" s="2">
        <v>108000</v>
      </c>
      <c r="G522" s="2">
        <v>108000</v>
      </c>
      <c r="H522" s="2">
        <v>102100</v>
      </c>
      <c r="I522" s="23">
        <v>101458.38</v>
      </c>
      <c r="J522" s="23">
        <v>101458.38</v>
      </c>
      <c r="K522" s="23">
        <v>95758.38</v>
      </c>
      <c r="L522" s="61">
        <f t="shared" si="122"/>
        <v>0.9394294444444445</v>
      </c>
      <c r="M522" s="61">
        <f t="shared" si="123"/>
        <v>0.00017363711187504572</v>
      </c>
      <c r="N522" s="42"/>
    </row>
    <row r="523" spans="1:14" s="44" customFormat="1" ht="12.75">
      <c r="A523" s="58">
        <v>518</v>
      </c>
      <c r="B523" s="14"/>
      <c r="C523" s="14"/>
      <c r="D523" s="16" t="s">
        <v>371</v>
      </c>
      <c r="E523" s="2">
        <v>248800</v>
      </c>
      <c r="F523" s="2">
        <v>211700</v>
      </c>
      <c r="G523" s="2">
        <v>211700</v>
      </c>
      <c r="H523" s="2">
        <v>174300</v>
      </c>
      <c r="I523" s="23">
        <v>197677.25</v>
      </c>
      <c r="J523" s="23">
        <v>197677.25</v>
      </c>
      <c r="K523" s="23">
        <v>161081.19</v>
      </c>
      <c r="L523" s="61">
        <f t="shared" si="122"/>
        <v>0.9337612187057156</v>
      </c>
      <c r="M523" s="61">
        <f t="shared" si="123"/>
        <v>0.0003383072622823406</v>
      </c>
      <c r="N523" s="42"/>
    </row>
    <row r="524" spans="1:14" s="44" customFormat="1" ht="12.75">
      <c r="A524" s="57">
        <v>519</v>
      </c>
      <c r="B524" s="14"/>
      <c r="C524" s="14"/>
      <c r="D524" s="16" t="s">
        <v>372</v>
      </c>
      <c r="E524" s="2">
        <v>172800</v>
      </c>
      <c r="F524" s="2">
        <v>183350</v>
      </c>
      <c r="G524" s="2">
        <v>183350</v>
      </c>
      <c r="H524" s="2">
        <v>153350</v>
      </c>
      <c r="I524" s="23">
        <v>179532.2</v>
      </c>
      <c r="J524" s="23">
        <v>179532.2</v>
      </c>
      <c r="K524" s="23">
        <v>151333.31</v>
      </c>
      <c r="L524" s="61">
        <f t="shared" si="122"/>
        <v>0.9791775293155168</v>
      </c>
      <c r="M524" s="61">
        <f t="shared" si="123"/>
        <v>0.0003072536018865379</v>
      </c>
      <c r="N524" s="42"/>
    </row>
    <row r="525" spans="1:14" s="44" customFormat="1" ht="12.75">
      <c r="A525" s="58">
        <v>520</v>
      </c>
      <c r="B525" s="14"/>
      <c r="C525" s="14"/>
      <c r="D525" s="16" t="s">
        <v>373</v>
      </c>
      <c r="E525" s="2">
        <v>151400</v>
      </c>
      <c r="F525" s="2">
        <v>165950</v>
      </c>
      <c r="G525" s="2">
        <v>165950</v>
      </c>
      <c r="H525" s="2">
        <v>142050</v>
      </c>
      <c r="I525" s="23">
        <v>160728.11</v>
      </c>
      <c r="J525" s="23">
        <v>160728.11</v>
      </c>
      <c r="K525" s="23">
        <v>140901.48</v>
      </c>
      <c r="L525" s="61">
        <f t="shared" si="122"/>
        <v>0.9685333534197047</v>
      </c>
      <c r="M525" s="61">
        <f t="shared" si="123"/>
        <v>0.000275072052377878</v>
      </c>
      <c r="N525" s="42"/>
    </row>
    <row r="526" spans="1:14" s="44" customFormat="1" ht="12.75">
      <c r="A526" s="57">
        <v>521</v>
      </c>
      <c r="B526" s="14"/>
      <c r="C526" s="14"/>
      <c r="D526" s="16" t="s">
        <v>374</v>
      </c>
      <c r="E526" s="2">
        <v>224100</v>
      </c>
      <c r="F526" s="2">
        <v>232000</v>
      </c>
      <c r="G526" s="2">
        <v>232000</v>
      </c>
      <c r="H526" s="2">
        <v>206500</v>
      </c>
      <c r="I526" s="23">
        <v>224548.98</v>
      </c>
      <c r="J526" s="23">
        <v>224548.98</v>
      </c>
      <c r="K526" s="23">
        <v>201199.46</v>
      </c>
      <c r="L526" s="61">
        <f t="shared" si="122"/>
        <v>0.9678835344827587</v>
      </c>
      <c r="M526" s="61">
        <f t="shared" si="123"/>
        <v>0.0003842958695150406</v>
      </c>
      <c r="N526" s="42"/>
    </row>
    <row r="527" spans="1:14" s="44" customFormat="1" ht="12.75">
      <c r="A527" s="58">
        <v>522</v>
      </c>
      <c r="B527" s="14"/>
      <c r="C527" s="14"/>
      <c r="D527" s="16" t="s">
        <v>375</v>
      </c>
      <c r="E527" s="2">
        <v>216300</v>
      </c>
      <c r="F527" s="2">
        <v>215850</v>
      </c>
      <c r="G527" s="2">
        <v>215850</v>
      </c>
      <c r="H527" s="2">
        <v>200850</v>
      </c>
      <c r="I527" s="23">
        <v>176778.04</v>
      </c>
      <c r="J527" s="23">
        <v>176778.04</v>
      </c>
      <c r="K527" s="23">
        <v>161798.01</v>
      </c>
      <c r="L527" s="61">
        <f t="shared" si="122"/>
        <v>0.8189855918461896</v>
      </c>
      <c r="M527" s="61">
        <f t="shared" si="123"/>
        <v>0.00030254009879254236</v>
      </c>
      <c r="N527" s="42"/>
    </row>
    <row r="528" spans="1:14" s="44" customFormat="1" ht="12.75">
      <c r="A528" s="57">
        <v>523</v>
      </c>
      <c r="B528" s="14"/>
      <c r="C528" s="14"/>
      <c r="D528" s="16" t="s">
        <v>376</v>
      </c>
      <c r="E528" s="2"/>
      <c r="F528" s="2">
        <v>8080</v>
      </c>
      <c r="G528" s="2">
        <v>8080</v>
      </c>
      <c r="H528" s="2">
        <v>7940</v>
      </c>
      <c r="I528" s="23">
        <v>8049.75</v>
      </c>
      <c r="J528" s="23">
        <v>8049.75</v>
      </c>
      <c r="K528" s="23">
        <v>7909.75</v>
      </c>
      <c r="L528" s="61">
        <f t="shared" si="122"/>
        <v>0.9962561881188119</v>
      </c>
      <c r="M528" s="61">
        <f t="shared" si="123"/>
        <v>1.3776440559332301E-05</v>
      </c>
      <c r="N528" s="42"/>
    </row>
    <row r="529" spans="1:14" s="44" customFormat="1" ht="12.75">
      <c r="A529" s="58">
        <v>524</v>
      </c>
      <c r="B529" s="14"/>
      <c r="C529" s="14"/>
      <c r="D529" s="16" t="s">
        <v>377</v>
      </c>
      <c r="E529" s="2">
        <v>51700</v>
      </c>
      <c r="F529" s="2">
        <v>51250</v>
      </c>
      <c r="G529" s="2">
        <v>51250</v>
      </c>
      <c r="H529" s="2">
        <v>45150</v>
      </c>
      <c r="I529" s="23">
        <v>49792.08</v>
      </c>
      <c r="J529" s="23">
        <v>49792.08</v>
      </c>
      <c r="K529" s="23">
        <v>44013.65</v>
      </c>
      <c r="L529" s="61">
        <f t="shared" si="122"/>
        <v>0.9715527804878049</v>
      </c>
      <c r="M529" s="61">
        <f t="shared" si="123"/>
        <v>8.521477442722055E-05</v>
      </c>
      <c r="N529" s="42"/>
    </row>
    <row r="530" spans="1:14" s="44" customFormat="1" ht="25.5">
      <c r="A530" s="57">
        <v>525</v>
      </c>
      <c r="B530" s="14"/>
      <c r="C530" s="14"/>
      <c r="D530" s="16" t="s">
        <v>520</v>
      </c>
      <c r="E530" s="2">
        <v>48000</v>
      </c>
      <c r="F530" s="2">
        <v>49000</v>
      </c>
      <c r="G530" s="2">
        <v>49000</v>
      </c>
      <c r="H530" s="2">
        <v>41600</v>
      </c>
      <c r="I530" s="23">
        <v>45709.89</v>
      </c>
      <c r="J530" s="23">
        <v>45709.89</v>
      </c>
      <c r="K530" s="23">
        <v>40659.98</v>
      </c>
      <c r="L530" s="61">
        <f t="shared" si="122"/>
        <v>0.9328548979591836</v>
      </c>
      <c r="M530" s="61">
        <f t="shared" si="123"/>
        <v>7.822846455587043E-05</v>
      </c>
      <c r="N530" s="42"/>
    </row>
    <row r="531" spans="1:14" s="44" customFormat="1" ht="12.75">
      <c r="A531" s="58">
        <v>526</v>
      </c>
      <c r="B531" s="14"/>
      <c r="C531" s="14"/>
      <c r="D531" s="16" t="s">
        <v>378</v>
      </c>
      <c r="E531" s="2">
        <v>170000</v>
      </c>
      <c r="F531" s="2">
        <v>179600</v>
      </c>
      <c r="G531" s="2">
        <v>179600</v>
      </c>
      <c r="H531" s="2">
        <v>157400</v>
      </c>
      <c r="I531" s="23">
        <v>176600</v>
      </c>
      <c r="J531" s="23">
        <v>176600</v>
      </c>
      <c r="K531" s="23">
        <v>155897.54</v>
      </c>
      <c r="L531" s="61">
        <f t="shared" si="122"/>
        <v>0.9832962138084632</v>
      </c>
      <c r="M531" s="61">
        <f t="shared" si="123"/>
        <v>0.00030223539895997815</v>
      </c>
      <c r="N531" s="42"/>
    </row>
    <row r="532" spans="1:14" s="44" customFormat="1" ht="25.5">
      <c r="A532" s="57">
        <v>527</v>
      </c>
      <c r="B532" s="14"/>
      <c r="C532" s="14"/>
      <c r="D532" s="16" t="s">
        <v>380</v>
      </c>
      <c r="E532" s="2">
        <v>419300</v>
      </c>
      <c r="F532" s="2">
        <v>432350</v>
      </c>
      <c r="G532" s="2">
        <v>432350</v>
      </c>
      <c r="H532" s="2">
        <v>355150</v>
      </c>
      <c r="I532" s="23">
        <v>417276.67</v>
      </c>
      <c r="J532" s="23">
        <v>417276.67</v>
      </c>
      <c r="K532" s="23">
        <v>351731.68</v>
      </c>
      <c r="L532" s="61">
        <f t="shared" si="122"/>
        <v>0.9651362784780848</v>
      </c>
      <c r="M532" s="61">
        <f t="shared" si="123"/>
        <v>0.00071413239430431</v>
      </c>
      <c r="N532" s="42"/>
    </row>
    <row r="533" spans="1:14" s="44" customFormat="1" ht="25.5">
      <c r="A533" s="58">
        <v>528</v>
      </c>
      <c r="B533" s="6"/>
      <c r="C533" s="14">
        <v>85406</v>
      </c>
      <c r="D533" s="15" t="s">
        <v>521</v>
      </c>
      <c r="E533" s="12">
        <f aca="true" t="shared" si="124" ref="E533:K533">SUM(E534:E536)</f>
        <v>2279200</v>
      </c>
      <c r="F533" s="12">
        <f t="shared" si="124"/>
        <v>2377345</v>
      </c>
      <c r="G533" s="12">
        <f t="shared" si="124"/>
        <v>2377345</v>
      </c>
      <c r="H533" s="12">
        <f t="shared" si="124"/>
        <v>2160365</v>
      </c>
      <c r="I533" s="22">
        <f t="shared" si="124"/>
        <v>2359471.75</v>
      </c>
      <c r="J533" s="22">
        <f t="shared" si="124"/>
        <v>2359471.75</v>
      </c>
      <c r="K533" s="22">
        <f t="shared" si="124"/>
        <v>2154569.47</v>
      </c>
      <c r="L533" s="61">
        <f t="shared" si="122"/>
        <v>0.9924818442422114</v>
      </c>
      <c r="M533" s="61">
        <f t="shared" si="123"/>
        <v>0.004038028797825866</v>
      </c>
      <c r="N533" s="42"/>
    </row>
    <row r="534" spans="1:14" s="44" customFormat="1" ht="25.5">
      <c r="A534" s="57">
        <v>529</v>
      </c>
      <c r="B534" s="6"/>
      <c r="C534" s="6"/>
      <c r="D534" s="16" t="s">
        <v>522</v>
      </c>
      <c r="E534" s="2">
        <v>2279200</v>
      </c>
      <c r="F534" s="2">
        <v>2368330</v>
      </c>
      <c r="G534" s="2">
        <v>2368330</v>
      </c>
      <c r="H534" s="2">
        <v>2155330</v>
      </c>
      <c r="I534" s="23">
        <v>2350457.38</v>
      </c>
      <c r="J534" s="23">
        <v>2350457.38</v>
      </c>
      <c r="K534" s="23">
        <v>2149534.1</v>
      </c>
      <c r="L534" s="61">
        <f t="shared" si="122"/>
        <v>0.9924534925453801</v>
      </c>
      <c r="M534" s="61">
        <f t="shared" si="123"/>
        <v>0.004022601494805917</v>
      </c>
      <c r="N534" s="42"/>
    </row>
    <row r="535" spans="1:14" s="44" customFormat="1" ht="76.5">
      <c r="A535" s="58">
        <v>530</v>
      </c>
      <c r="B535" s="6"/>
      <c r="C535" s="6"/>
      <c r="D535" s="16" t="s">
        <v>97</v>
      </c>
      <c r="E535" s="2"/>
      <c r="F535" s="2">
        <v>5515</v>
      </c>
      <c r="G535" s="2">
        <v>5515</v>
      </c>
      <c r="H535" s="2">
        <v>5035</v>
      </c>
      <c r="I535" s="23">
        <v>5514.37</v>
      </c>
      <c r="J535" s="23">
        <v>5514.37</v>
      </c>
      <c r="K535" s="23">
        <v>5035.37</v>
      </c>
      <c r="L535" s="61">
        <f t="shared" si="122"/>
        <v>0.999885766092475</v>
      </c>
      <c r="M535" s="61">
        <f t="shared" si="123"/>
        <v>9.437360231953199E-06</v>
      </c>
      <c r="N535" s="42"/>
    </row>
    <row r="536" spans="1:14" s="43" customFormat="1" ht="63.75">
      <c r="A536" s="57">
        <v>531</v>
      </c>
      <c r="B536" s="6"/>
      <c r="C536" s="6"/>
      <c r="D536" s="16" t="s">
        <v>98</v>
      </c>
      <c r="E536" s="2"/>
      <c r="F536" s="2">
        <v>3500</v>
      </c>
      <c r="G536" s="2">
        <v>3500</v>
      </c>
      <c r="H536" s="2"/>
      <c r="I536" s="23">
        <v>3500</v>
      </c>
      <c r="J536" s="23">
        <v>3500</v>
      </c>
      <c r="K536" s="23"/>
      <c r="L536" s="61">
        <f t="shared" si="122"/>
        <v>1</v>
      </c>
      <c r="M536" s="61">
        <f t="shared" si="123"/>
        <v>5.989942787995038E-06</v>
      </c>
      <c r="N536" s="42"/>
    </row>
    <row r="537" spans="1:14" s="43" customFormat="1" ht="12.75">
      <c r="A537" s="58">
        <v>532</v>
      </c>
      <c r="B537" s="14"/>
      <c r="C537" s="14">
        <v>85407</v>
      </c>
      <c r="D537" s="15" t="s">
        <v>444</v>
      </c>
      <c r="E537" s="12">
        <f aca="true" t="shared" si="125" ref="E537:K537">SUM(E538:E542)</f>
        <v>4324400</v>
      </c>
      <c r="F537" s="12">
        <f t="shared" si="125"/>
        <v>4430410</v>
      </c>
      <c r="G537" s="12">
        <f t="shared" si="125"/>
        <v>4430410</v>
      </c>
      <c r="H537" s="12">
        <f t="shared" si="125"/>
        <v>3363100</v>
      </c>
      <c r="I537" s="22">
        <f t="shared" si="125"/>
        <v>4364093.4</v>
      </c>
      <c r="J537" s="22">
        <f t="shared" si="125"/>
        <v>4364093.4</v>
      </c>
      <c r="K537" s="22">
        <f t="shared" si="125"/>
        <v>3318086.58</v>
      </c>
      <c r="L537" s="61">
        <f t="shared" si="122"/>
        <v>0.9850314982134837</v>
      </c>
      <c r="M537" s="61">
        <f t="shared" si="123"/>
        <v>0.00746876279641907</v>
      </c>
      <c r="N537" s="42"/>
    </row>
    <row r="538" spans="1:14" s="44" customFormat="1" ht="12.75">
      <c r="A538" s="57">
        <v>533</v>
      </c>
      <c r="B538" s="14"/>
      <c r="C538" s="14"/>
      <c r="D538" s="16" t="s">
        <v>445</v>
      </c>
      <c r="E538" s="2">
        <v>880600</v>
      </c>
      <c r="F538" s="2">
        <v>897700</v>
      </c>
      <c r="G538" s="2">
        <v>897700</v>
      </c>
      <c r="H538" s="2">
        <v>767600</v>
      </c>
      <c r="I538" s="23">
        <v>889305.06</v>
      </c>
      <c r="J538" s="23">
        <v>889305.06</v>
      </c>
      <c r="K538" s="23">
        <v>762246.7</v>
      </c>
      <c r="L538" s="61">
        <f t="shared" si="122"/>
        <v>0.9906483903308455</v>
      </c>
      <c r="M538" s="61">
        <f t="shared" si="123"/>
        <v>0.0015219675515641413</v>
      </c>
      <c r="N538" s="42"/>
    </row>
    <row r="539" spans="1:14" s="43" customFormat="1" ht="12.75">
      <c r="A539" s="58">
        <v>534</v>
      </c>
      <c r="B539" s="6"/>
      <c r="C539" s="6"/>
      <c r="D539" s="16" t="s">
        <v>446</v>
      </c>
      <c r="E539" s="1">
        <v>3080400</v>
      </c>
      <c r="F539" s="1">
        <v>3156900</v>
      </c>
      <c r="G539" s="1">
        <v>3156900</v>
      </c>
      <c r="H539" s="2">
        <v>2502900</v>
      </c>
      <c r="I539" s="25">
        <v>3114154</v>
      </c>
      <c r="J539" s="25">
        <v>3114154</v>
      </c>
      <c r="K539" s="25">
        <v>2463621.87</v>
      </c>
      <c r="L539" s="61">
        <f t="shared" si="122"/>
        <v>0.9864595014096107</v>
      </c>
      <c r="M539" s="61">
        <f t="shared" si="123"/>
        <v>0.005329601226573113</v>
      </c>
      <c r="N539" s="42"/>
    </row>
    <row r="540" spans="1:14" s="44" customFormat="1" ht="25.5">
      <c r="A540" s="57">
        <v>535</v>
      </c>
      <c r="B540" s="6"/>
      <c r="C540" s="6"/>
      <c r="D540" s="16" t="s">
        <v>447</v>
      </c>
      <c r="E540" s="1">
        <v>201600</v>
      </c>
      <c r="F540" s="1">
        <v>196500</v>
      </c>
      <c r="G540" s="1">
        <v>196500</v>
      </c>
      <c r="H540" s="2">
        <v>92600</v>
      </c>
      <c r="I540" s="25">
        <v>181324.34</v>
      </c>
      <c r="J540" s="25">
        <v>181324.34</v>
      </c>
      <c r="K540" s="25">
        <v>92218.01</v>
      </c>
      <c r="L540" s="61">
        <f t="shared" si="122"/>
        <v>0.9227701781170483</v>
      </c>
      <c r="M540" s="61">
        <f t="shared" si="123"/>
        <v>0.0003103206921917029</v>
      </c>
      <c r="N540" s="42"/>
    </row>
    <row r="541" spans="1:14" s="44" customFormat="1" ht="12.75">
      <c r="A541" s="58">
        <v>536</v>
      </c>
      <c r="B541" s="6"/>
      <c r="C541" s="6"/>
      <c r="D541" s="16" t="s">
        <v>448</v>
      </c>
      <c r="E541" s="1">
        <v>161800</v>
      </c>
      <c r="F541" s="1">
        <v>161800</v>
      </c>
      <c r="G541" s="1">
        <v>161800</v>
      </c>
      <c r="H541" s="2"/>
      <c r="I541" s="25">
        <v>161800</v>
      </c>
      <c r="J541" s="25">
        <v>161800</v>
      </c>
      <c r="K541" s="25"/>
      <c r="L541" s="61">
        <f t="shared" si="122"/>
        <v>1</v>
      </c>
      <c r="M541" s="61">
        <f t="shared" si="123"/>
        <v>0.0002769064980278849</v>
      </c>
      <c r="N541" s="42"/>
    </row>
    <row r="542" spans="1:14" s="44" customFormat="1" ht="76.5">
      <c r="A542" s="57">
        <v>537</v>
      </c>
      <c r="B542" s="6"/>
      <c r="C542" s="6"/>
      <c r="D542" s="16" t="s">
        <v>99</v>
      </c>
      <c r="E542" s="1"/>
      <c r="F542" s="1">
        <v>17510</v>
      </c>
      <c r="G542" s="1">
        <v>17510</v>
      </c>
      <c r="H542" s="2"/>
      <c r="I542" s="25">
        <v>17510</v>
      </c>
      <c r="J542" s="25">
        <v>17510</v>
      </c>
      <c r="K542" s="25"/>
      <c r="L542" s="61">
        <f t="shared" si="122"/>
        <v>1</v>
      </c>
      <c r="M542" s="61">
        <f t="shared" si="123"/>
        <v>2.9966828062226604E-05</v>
      </c>
      <c r="N542" s="42"/>
    </row>
    <row r="543" spans="1:14" s="44" customFormat="1" ht="12.75">
      <c r="A543" s="58">
        <v>538</v>
      </c>
      <c r="B543" s="6"/>
      <c r="C543" s="14">
        <v>85410</v>
      </c>
      <c r="D543" s="15" t="s">
        <v>449</v>
      </c>
      <c r="E543" s="11">
        <f aca="true" t="shared" si="126" ref="E543:K543">SUM(E544:E549)</f>
        <v>2611000</v>
      </c>
      <c r="F543" s="11">
        <f t="shared" si="126"/>
        <v>2985960</v>
      </c>
      <c r="G543" s="11">
        <f t="shared" si="126"/>
        <v>2465960</v>
      </c>
      <c r="H543" s="11">
        <f t="shared" si="126"/>
        <v>1340000</v>
      </c>
      <c r="I543" s="24">
        <f t="shared" si="126"/>
        <v>2896385.46</v>
      </c>
      <c r="J543" s="24">
        <f t="shared" si="126"/>
        <v>2388870.7199999997</v>
      </c>
      <c r="K543" s="24">
        <f t="shared" si="126"/>
        <v>1316395.55</v>
      </c>
      <c r="L543" s="61">
        <f t="shared" si="122"/>
        <v>0.9700014266768476</v>
      </c>
      <c r="M543" s="61">
        <f t="shared" si="123"/>
        <v>0.004956909484965911</v>
      </c>
      <c r="N543" s="42"/>
    </row>
    <row r="544" spans="1:14" s="43" customFormat="1" ht="12.75">
      <c r="A544" s="57">
        <v>539</v>
      </c>
      <c r="B544" s="6"/>
      <c r="C544" s="6"/>
      <c r="D544" s="16" t="s">
        <v>450</v>
      </c>
      <c r="E544" s="1">
        <v>1350800</v>
      </c>
      <c r="F544" s="1">
        <v>1386100</v>
      </c>
      <c r="G544" s="1">
        <v>1386100</v>
      </c>
      <c r="H544" s="2">
        <v>1011400</v>
      </c>
      <c r="I544" s="25">
        <v>1331947.94</v>
      </c>
      <c r="J544" s="25">
        <v>1331947.94</v>
      </c>
      <c r="K544" s="25">
        <v>1000256.18</v>
      </c>
      <c r="L544" s="61">
        <f t="shared" si="122"/>
        <v>0.9609320683933338</v>
      </c>
      <c r="M544" s="61">
        <f t="shared" si="123"/>
        <v>0.002279511987767956</v>
      </c>
      <c r="N544" s="42"/>
    </row>
    <row r="545" spans="1:14" s="44" customFormat="1" ht="25.5">
      <c r="A545" s="58">
        <v>540</v>
      </c>
      <c r="B545" s="6"/>
      <c r="C545" s="6"/>
      <c r="D545" s="16" t="s">
        <v>100</v>
      </c>
      <c r="E545" s="1">
        <v>250000</v>
      </c>
      <c r="F545" s="1">
        <v>220000</v>
      </c>
      <c r="G545" s="1"/>
      <c r="H545" s="2"/>
      <c r="I545" s="25">
        <v>213848.74</v>
      </c>
      <c r="J545" s="25"/>
      <c r="K545" s="25"/>
      <c r="L545" s="61">
        <f t="shared" si="122"/>
        <v>0.9720397272727272</v>
      </c>
      <c r="M545" s="61">
        <f t="shared" si="123"/>
        <v>0.0003659833479670931</v>
      </c>
      <c r="N545" s="42"/>
    </row>
    <row r="546" spans="1:14" s="43" customFormat="1" ht="25.5">
      <c r="A546" s="57">
        <v>541</v>
      </c>
      <c r="B546" s="6"/>
      <c r="C546" s="6"/>
      <c r="D546" s="16" t="s">
        <v>101</v>
      </c>
      <c r="E546" s="1">
        <v>490200</v>
      </c>
      <c r="F546" s="1">
        <v>512500</v>
      </c>
      <c r="G546" s="1">
        <v>512500</v>
      </c>
      <c r="H546" s="2">
        <v>328600</v>
      </c>
      <c r="I546" s="25">
        <v>491122.78</v>
      </c>
      <c r="J546" s="25">
        <v>491122.78</v>
      </c>
      <c r="K546" s="25">
        <v>316139.37</v>
      </c>
      <c r="L546" s="61">
        <f t="shared" si="122"/>
        <v>0.9582883512195123</v>
      </c>
      <c r="M546" s="61">
        <f t="shared" si="123"/>
        <v>0.0008405135297374496</v>
      </c>
      <c r="N546" s="42"/>
    </row>
    <row r="547" spans="1:14" s="44" customFormat="1" ht="12.75">
      <c r="A547" s="58">
        <v>542</v>
      </c>
      <c r="B547" s="6"/>
      <c r="C547" s="6"/>
      <c r="D547" s="16" t="s">
        <v>451</v>
      </c>
      <c r="E547" s="1">
        <v>520000</v>
      </c>
      <c r="F547" s="1">
        <v>497360</v>
      </c>
      <c r="G547" s="1">
        <v>497360</v>
      </c>
      <c r="H547" s="2"/>
      <c r="I547" s="25">
        <v>495800</v>
      </c>
      <c r="J547" s="25">
        <v>495800</v>
      </c>
      <c r="K547" s="25"/>
      <c r="L547" s="61">
        <f t="shared" si="122"/>
        <v>0.9968634389576967</v>
      </c>
      <c r="M547" s="61">
        <f t="shared" si="123"/>
        <v>0.0008485181812251257</v>
      </c>
      <c r="N547" s="42"/>
    </row>
    <row r="548" spans="1:14" s="43" customFormat="1" ht="25.5">
      <c r="A548" s="57">
        <v>543</v>
      </c>
      <c r="B548" s="6"/>
      <c r="C548" s="6"/>
      <c r="D548" s="16" t="s">
        <v>102</v>
      </c>
      <c r="E548" s="1"/>
      <c r="F548" s="1">
        <v>70000</v>
      </c>
      <c r="G548" s="1">
        <v>70000</v>
      </c>
      <c r="H548" s="2"/>
      <c r="I548" s="25">
        <v>70000</v>
      </c>
      <c r="J548" s="25">
        <v>70000</v>
      </c>
      <c r="K548" s="25"/>
      <c r="L548" s="61">
        <f t="shared" si="122"/>
        <v>1</v>
      </c>
      <c r="M548" s="61">
        <f t="shared" si="123"/>
        <v>0.00011979885575990075</v>
      </c>
      <c r="N548" s="42"/>
    </row>
    <row r="549" spans="1:14" s="43" customFormat="1" ht="25.5">
      <c r="A549" s="58">
        <v>544</v>
      </c>
      <c r="B549" s="6"/>
      <c r="C549" s="6"/>
      <c r="D549" s="16" t="s">
        <v>103</v>
      </c>
      <c r="E549" s="1"/>
      <c r="F549" s="1">
        <v>300000</v>
      </c>
      <c r="G549" s="1"/>
      <c r="H549" s="2"/>
      <c r="I549" s="25">
        <v>293666</v>
      </c>
      <c r="J549" s="25"/>
      <c r="K549" s="25"/>
      <c r="L549" s="61">
        <f t="shared" si="122"/>
        <v>0.9788866666666667</v>
      </c>
      <c r="M549" s="61">
        <f t="shared" si="123"/>
        <v>0.000502583582508386</v>
      </c>
      <c r="N549" s="42"/>
    </row>
    <row r="550" spans="1:14" s="44" customFormat="1" ht="38.25">
      <c r="A550" s="57">
        <v>545</v>
      </c>
      <c r="B550" s="6"/>
      <c r="C550" s="14">
        <v>85412</v>
      </c>
      <c r="D550" s="15" t="s">
        <v>508</v>
      </c>
      <c r="E550" s="11">
        <f aca="true" t="shared" si="127" ref="E550:K550">SUM(E551:E551)</f>
        <v>352300</v>
      </c>
      <c r="F550" s="11">
        <f t="shared" si="127"/>
        <v>352300</v>
      </c>
      <c r="G550" s="11">
        <f t="shared" si="127"/>
        <v>352300</v>
      </c>
      <c r="H550" s="11">
        <f t="shared" si="127"/>
        <v>45738</v>
      </c>
      <c r="I550" s="24">
        <f t="shared" si="127"/>
        <v>352299.6</v>
      </c>
      <c r="J550" s="24">
        <f t="shared" si="127"/>
        <v>352299.6</v>
      </c>
      <c r="K550" s="24">
        <f t="shared" si="127"/>
        <v>45737.55</v>
      </c>
      <c r="L550" s="61">
        <f t="shared" si="122"/>
        <v>0.9999988646040305</v>
      </c>
      <c r="M550" s="61">
        <f t="shared" si="123"/>
        <v>0.000602929842352439</v>
      </c>
      <c r="N550" s="42"/>
    </row>
    <row r="551" spans="1:14" s="43" customFormat="1" ht="12.75">
      <c r="A551" s="58">
        <v>546</v>
      </c>
      <c r="B551" s="6"/>
      <c r="C551" s="6"/>
      <c r="D551" s="16" t="s">
        <v>104</v>
      </c>
      <c r="E551" s="2">
        <v>352300</v>
      </c>
      <c r="F551" s="2">
        <v>352300</v>
      </c>
      <c r="G551" s="2">
        <v>352300</v>
      </c>
      <c r="H551" s="1">
        <v>45738</v>
      </c>
      <c r="I551" s="23">
        <v>352299.6</v>
      </c>
      <c r="J551" s="23">
        <v>352299.6</v>
      </c>
      <c r="K551" s="23">
        <v>45737.55</v>
      </c>
      <c r="L551" s="61">
        <f t="shared" si="122"/>
        <v>0.9999988646040305</v>
      </c>
      <c r="M551" s="61">
        <f t="shared" si="123"/>
        <v>0.000602929842352439</v>
      </c>
      <c r="N551" s="42"/>
    </row>
    <row r="552" spans="1:14" s="44" customFormat="1" ht="25.5">
      <c r="A552" s="57">
        <v>547</v>
      </c>
      <c r="B552" s="6"/>
      <c r="C552" s="6"/>
      <c r="D552" s="16" t="s">
        <v>240</v>
      </c>
      <c r="E552" s="2">
        <v>200000</v>
      </c>
      <c r="F552" s="2">
        <v>200000</v>
      </c>
      <c r="G552" s="2">
        <v>200000</v>
      </c>
      <c r="H552" s="1"/>
      <c r="I552" s="23">
        <v>200000</v>
      </c>
      <c r="J552" s="23">
        <v>200000</v>
      </c>
      <c r="K552" s="23"/>
      <c r="L552" s="61">
        <f t="shared" si="122"/>
        <v>1</v>
      </c>
      <c r="M552" s="61">
        <f t="shared" si="123"/>
        <v>0.00034228244502828784</v>
      </c>
      <c r="N552" s="42"/>
    </row>
    <row r="553" spans="1:14" s="43" customFormat="1" ht="12.75">
      <c r="A553" s="58">
        <v>548</v>
      </c>
      <c r="B553" s="6"/>
      <c r="C553" s="14">
        <v>85415</v>
      </c>
      <c r="D553" s="15" t="s">
        <v>452</v>
      </c>
      <c r="E553" s="12">
        <f aca="true" t="shared" si="128" ref="E553:K553">SUM(E554:E558)</f>
        <v>681201</v>
      </c>
      <c r="F553" s="12">
        <f t="shared" si="128"/>
        <v>1376782</v>
      </c>
      <c r="G553" s="12">
        <f t="shared" si="128"/>
        <v>1376782</v>
      </c>
      <c r="H553" s="11">
        <f t="shared" si="128"/>
        <v>0</v>
      </c>
      <c r="I553" s="22">
        <f t="shared" si="128"/>
        <v>1253330.48</v>
      </c>
      <c r="J553" s="22">
        <f t="shared" si="128"/>
        <v>1253330.48</v>
      </c>
      <c r="K553" s="22">
        <f t="shared" si="128"/>
        <v>0</v>
      </c>
      <c r="L553" s="61">
        <f t="shared" si="122"/>
        <v>0.9103332844270189</v>
      </c>
      <c r="M553" s="61">
        <f t="shared" si="123"/>
        <v>0.0021449651056143883</v>
      </c>
      <c r="N553" s="42"/>
    </row>
    <row r="554" spans="1:14" s="44" customFormat="1" ht="12.75">
      <c r="A554" s="57">
        <v>549</v>
      </c>
      <c r="B554" s="6"/>
      <c r="C554" s="6"/>
      <c r="D554" s="16" t="s">
        <v>501</v>
      </c>
      <c r="E554" s="2">
        <v>490000</v>
      </c>
      <c r="F554" s="2">
        <v>537000</v>
      </c>
      <c r="G554" s="2">
        <v>537000</v>
      </c>
      <c r="H554" s="1"/>
      <c r="I554" s="66">
        <v>415179.93</v>
      </c>
      <c r="J554" s="23">
        <v>415179.93</v>
      </c>
      <c r="K554" s="23"/>
      <c r="L554" s="61">
        <f t="shared" si="122"/>
        <v>0.7731469832402235</v>
      </c>
      <c r="M554" s="61">
        <f t="shared" si="123"/>
        <v>0.000710544007835367</v>
      </c>
      <c r="N554" s="42"/>
    </row>
    <row r="555" spans="1:14" s="44" customFormat="1" ht="38.25">
      <c r="A555" s="58">
        <v>550</v>
      </c>
      <c r="B555" s="6"/>
      <c r="C555" s="6"/>
      <c r="D555" s="16" t="s">
        <v>523</v>
      </c>
      <c r="E555" s="2">
        <v>191201</v>
      </c>
      <c r="F555" s="2">
        <v>197450</v>
      </c>
      <c r="G555" s="2">
        <v>197450</v>
      </c>
      <c r="H555" s="1"/>
      <c r="I555" s="23">
        <v>197210</v>
      </c>
      <c r="J555" s="23">
        <v>197210</v>
      </c>
      <c r="K555" s="23"/>
      <c r="L555" s="61">
        <f t="shared" si="122"/>
        <v>0.9987845024056723</v>
      </c>
      <c r="M555" s="61">
        <f t="shared" si="123"/>
        <v>0.00033750760492014324</v>
      </c>
      <c r="N555" s="42"/>
    </row>
    <row r="556" spans="1:14" s="43" customFormat="1" ht="25.5">
      <c r="A556" s="57">
        <v>551</v>
      </c>
      <c r="B556" s="6"/>
      <c r="C556" s="6"/>
      <c r="D556" s="16" t="s">
        <v>517</v>
      </c>
      <c r="E556" s="2"/>
      <c r="F556" s="2">
        <v>601182</v>
      </c>
      <c r="G556" s="2">
        <v>601182</v>
      </c>
      <c r="H556" s="1"/>
      <c r="I556" s="66">
        <v>599935.23</v>
      </c>
      <c r="J556" s="23">
        <v>599935.23</v>
      </c>
      <c r="K556" s="23"/>
      <c r="L556" s="61">
        <f t="shared" si="122"/>
        <v>0.9979261355130393</v>
      </c>
      <c r="M556" s="61">
        <f t="shared" si="123"/>
        <v>0.0010267364869150412</v>
      </c>
      <c r="N556" s="42"/>
    </row>
    <row r="557" spans="1:14" ht="25.5">
      <c r="A557" s="58">
        <v>552</v>
      </c>
      <c r="B557" s="6"/>
      <c r="C557" s="6"/>
      <c r="D557" s="16" t="s">
        <v>518</v>
      </c>
      <c r="E557" s="2"/>
      <c r="F557" s="2">
        <v>38000</v>
      </c>
      <c r="G557" s="2">
        <v>38000</v>
      </c>
      <c r="H557" s="1"/>
      <c r="I557" s="23">
        <v>38000</v>
      </c>
      <c r="J557" s="23">
        <v>38000</v>
      </c>
      <c r="K557" s="23"/>
      <c r="L557" s="61">
        <f t="shared" si="122"/>
        <v>1</v>
      </c>
      <c r="M557" s="61">
        <f t="shared" si="123"/>
        <v>6.503366455537469E-05</v>
      </c>
      <c r="N557" s="42"/>
    </row>
    <row r="558" spans="1:14" ht="51">
      <c r="A558" s="57">
        <v>553</v>
      </c>
      <c r="B558" s="6"/>
      <c r="C558" s="6"/>
      <c r="D558" s="16" t="s">
        <v>105</v>
      </c>
      <c r="E558" s="2"/>
      <c r="F558" s="2">
        <v>3150</v>
      </c>
      <c r="G558" s="2">
        <v>3150</v>
      </c>
      <c r="H558" s="1"/>
      <c r="I558" s="23">
        <v>3005.32</v>
      </c>
      <c r="J558" s="23">
        <v>3005.32</v>
      </c>
      <c r="K558" s="23"/>
      <c r="L558" s="61">
        <f t="shared" si="122"/>
        <v>0.9540698412698413</v>
      </c>
      <c r="M558" s="61">
        <f t="shared" si="123"/>
        <v>5.143341388462071E-06</v>
      </c>
      <c r="N558" s="42"/>
    </row>
    <row r="559" spans="1:14" ht="12.75">
      <c r="A559" s="58">
        <v>554</v>
      </c>
      <c r="B559" s="6"/>
      <c r="C559" s="14">
        <v>85417</v>
      </c>
      <c r="D559" s="15" t="s">
        <v>453</v>
      </c>
      <c r="E559" s="11">
        <f aca="true" t="shared" si="129" ref="E559:K559">E560</f>
        <v>131100</v>
      </c>
      <c r="F559" s="11">
        <f t="shared" si="129"/>
        <v>131100</v>
      </c>
      <c r="G559" s="11">
        <f t="shared" si="129"/>
        <v>131100</v>
      </c>
      <c r="H559" s="11">
        <f t="shared" si="129"/>
        <v>72300</v>
      </c>
      <c r="I559" s="24">
        <f t="shared" si="129"/>
        <v>126601.3</v>
      </c>
      <c r="J559" s="24">
        <f t="shared" si="129"/>
        <v>126601.3</v>
      </c>
      <c r="K559" s="24">
        <f t="shared" si="129"/>
        <v>71668.91</v>
      </c>
      <c r="L559" s="61">
        <f t="shared" si="122"/>
        <v>0.9656849733028223</v>
      </c>
      <c r="M559" s="61">
        <f t="shared" si="123"/>
        <v>0.00021666701253879892</v>
      </c>
      <c r="N559" s="42"/>
    </row>
    <row r="560" spans="1:14" ht="25.5">
      <c r="A560" s="57">
        <v>555</v>
      </c>
      <c r="B560" s="6"/>
      <c r="C560" s="14"/>
      <c r="D560" s="16" t="s">
        <v>502</v>
      </c>
      <c r="E560" s="1">
        <v>131100</v>
      </c>
      <c r="F560" s="1">
        <v>131100</v>
      </c>
      <c r="G560" s="1">
        <v>131100</v>
      </c>
      <c r="H560" s="2">
        <v>72300</v>
      </c>
      <c r="I560" s="25">
        <v>126601.3</v>
      </c>
      <c r="J560" s="25">
        <v>126601.3</v>
      </c>
      <c r="K560" s="25">
        <v>71668.91</v>
      </c>
      <c r="L560" s="61">
        <f t="shared" si="122"/>
        <v>0.9656849733028223</v>
      </c>
      <c r="M560" s="61">
        <f t="shared" si="123"/>
        <v>0.00021666701253879892</v>
      </c>
      <c r="N560" s="42"/>
    </row>
    <row r="561" spans="1:14" ht="12.75">
      <c r="A561" s="58">
        <v>556</v>
      </c>
      <c r="B561" s="14"/>
      <c r="C561" s="14">
        <v>85446</v>
      </c>
      <c r="D561" s="15" t="s">
        <v>473</v>
      </c>
      <c r="E561" s="11">
        <f aca="true" t="shared" si="130" ref="E561:K561">E562</f>
        <v>65000</v>
      </c>
      <c r="F561" s="11">
        <f t="shared" si="130"/>
        <v>65000</v>
      </c>
      <c r="G561" s="11">
        <f t="shared" si="130"/>
        <v>65000</v>
      </c>
      <c r="H561" s="11">
        <f t="shared" si="130"/>
        <v>0</v>
      </c>
      <c r="I561" s="24">
        <f t="shared" si="130"/>
        <v>63178</v>
      </c>
      <c r="J561" s="24">
        <f t="shared" si="130"/>
        <v>63178</v>
      </c>
      <c r="K561" s="24">
        <f t="shared" si="130"/>
        <v>0</v>
      </c>
      <c r="L561" s="61">
        <f t="shared" si="122"/>
        <v>0.9719692307692308</v>
      </c>
      <c r="M561" s="61">
        <f t="shared" si="123"/>
        <v>0.00010812360155998585</v>
      </c>
      <c r="N561" s="42"/>
    </row>
    <row r="562" spans="1:14" ht="12.75">
      <c r="A562" s="57">
        <v>557</v>
      </c>
      <c r="B562" s="14"/>
      <c r="C562" s="14"/>
      <c r="D562" s="16" t="s">
        <v>461</v>
      </c>
      <c r="E562" s="1">
        <v>65000</v>
      </c>
      <c r="F562" s="1">
        <v>65000</v>
      </c>
      <c r="G562" s="1">
        <v>65000</v>
      </c>
      <c r="H562" s="1"/>
      <c r="I562" s="25">
        <v>63178</v>
      </c>
      <c r="J562" s="25">
        <v>63178</v>
      </c>
      <c r="K562" s="25"/>
      <c r="L562" s="61">
        <f t="shared" si="122"/>
        <v>0.9719692307692308</v>
      </c>
      <c r="M562" s="61">
        <f t="shared" si="123"/>
        <v>0.00010812360155998585</v>
      </c>
      <c r="N562" s="42"/>
    </row>
    <row r="563" spans="1:14" ht="12.75">
      <c r="A563" s="58">
        <v>558</v>
      </c>
      <c r="B563" s="6"/>
      <c r="C563" s="14">
        <v>85495</v>
      </c>
      <c r="D563" s="15" t="s">
        <v>528</v>
      </c>
      <c r="E563" s="11">
        <f aca="true" t="shared" si="131" ref="E563:K563">SUM(E564:E565)</f>
        <v>70000</v>
      </c>
      <c r="F563" s="11">
        <f t="shared" si="131"/>
        <v>73820</v>
      </c>
      <c r="G563" s="11">
        <f t="shared" si="131"/>
        <v>73820</v>
      </c>
      <c r="H563" s="11">
        <f t="shared" si="131"/>
        <v>12320</v>
      </c>
      <c r="I563" s="24">
        <f t="shared" si="131"/>
        <v>61484</v>
      </c>
      <c r="J563" s="24">
        <f t="shared" si="131"/>
        <v>61484</v>
      </c>
      <c r="K563" s="24">
        <f t="shared" si="131"/>
        <v>0</v>
      </c>
      <c r="L563" s="61">
        <f t="shared" si="122"/>
        <v>0.8328908154971553</v>
      </c>
      <c r="M563" s="61">
        <f t="shared" si="123"/>
        <v>0.00010522446925059626</v>
      </c>
      <c r="N563" s="42"/>
    </row>
    <row r="564" spans="1:14" ht="25.5">
      <c r="A564" s="57">
        <v>559</v>
      </c>
      <c r="B564" s="6"/>
      <c r="C564" s="14"/>
      <c r="D564" s="16" t="s">
        <v>505</v>
      </c>
      <c r="E564" s="1">
        <v>70000</v>
      </c>
      <c r="F564" s="1">
        <v>61500</v>
      </c>
      <c r="G564" s="1">
        <v>61500</v>
      </c>
      <c r="H564" s="1"/>
      <c r="I564" s="25">
        <v>61484</v>
      </c>
      <c r="J564" s="25">
        <v>61484</v>
      </c>
      <c r="K564" s="25"/>
      <c r="L564" s="61">
        <f t="shared" si="122"/>
        <v>0.999739837398374</v>
      </c>
      <c r="M564" s="61">
        <f t="shared" si="123"/>
        <v>0.00010522446925059626</v>
      </c>
      <c r="N564" s="42"/>
    </row>
    <row r="565" spans="1:14" ht="25.5">
      <c r="A565" s="58">
        <v>560</v>
      </c>
      <c r="B565" s="6"/>
      <c r="C565" s="14"/>
      <c r="D565" s="16" t="s">
        <v>506</v>
      </c>
      <c r="E565" s="1"/>
      <c r="F565" s="1">
        <v>12320</v>
      </c>
      <c r="G565" s="1">
        <v>12320</v>
      </c>
      <c r="H565" s="1">
        <v>12320</v>
      </c>
      <c r="I565" s="25"/>
      <c r="J565" s="25"/>
      <c r="K565" s="25"/>
      <c r="L565" s="61">
        <f t="shared" si="122"/>
        <v>0</v>
      </c>
      <c r="M565" s="61">
        <f t="shared" si="123"/>
        <v>0</v>
      </c>
      <c r="N565" s="42"/>
    </row>
    <row r="566" spans="1:14" ht="25.5">
      <c r="A566" s="59">
        <v>561</v>
      </c>
      <c r="B566" s="13">
        <v>900</v>
      </c>
      <c r="C566" s="13"/>
      <c r="D566" s="5" t="s">
        <v>264</v>
      </c>
      <c r="E566" s="5">
        <f aca="true" t="shared" si="132" ref="E566:K566">E567+E573+E575+E583+E587+E594+E597+E599+E571</f>
        <v>197854233</v>
      </c>
      <c r="F566" s="5">
        <f t="shared" si="132"/>
        <v>201365221</v>
      </c>
      <c r="G566" s="5">
        <f t="shared" si="132"/>
        <v>15362800</v>
      </c>
      <c r="H566" s="5">
        <f t="shared" si="132"/>
        <v>3058300</v>
      </c>
      <c r="I566" s="21">
        <f t="shared" si="132"/>
        <v>160831002.74999997</v>
      </c>
      <c r="J566" s="21">
        <f t="shared" si="132"/>
        <v>14473871.260000002</v>
      </c>
      <c r="K566" s="21">
        <f t="shared" si="132"/>
        <v>2988251.49</v>
      </c>
      <c r="L566" s="64">
        <f aca="true" t="shared" si="133" ref="L566:L579">I566/F566</f>
        <v>0.7987029833220304</v>
      </c>
      <c r="M566" s="64">
        <f aca="true" t="shared" si="134" ref="M566:M579">I566/$I$693</f>
        <v>0.2752481442881064</v>
      </c>
      <c r="N566" s="42"/>
    </row>
    <row r="567" spans="1:14" ht="12.75">
      <c r="A567" s="58">
        <v>562</v>
      </c>
      <c r="B567" s="14"/>
      <c r="C567" s="14">
        <v>90001</v>
      </c>
      <c r="D567" s="15" t="s">
        <v>265</v>
      </c>
      <c r="E567" s="12">
        <f aca="true" t="shared" si="135" ref="E567:K567">SUM(E568:E570)</f>
        <v>164835233</v>
      </c>
      <c r="F567" s="12">
        <f t="shared" si="135"/>
        <v>165056121</v>
      </c>
      <c r="G567" s="12">
        <f t="shared" si="135"/>
        <v>458200</v>
      </c>
      <c r="H567" s="12">
        <f t="shared" si="135"/>
        <v>18200</v>
      </c>
      <c r="I567" s="22">
        <f t="shared" si="135"/>
        <v>130118098.45</v>
      </c>
      <c r="J567" s="22">
        <f t="shared" si="135"/>
        <v>115398.14</v>
      </c>
      <c r="K567" s="22">
        <f t="shared" si="135"/>
        <v>2171.58</v>
      </c>
      <c r="L567" s="61">
        <f t="shared" si="133"/>
        <v>0.7883264047505394</v>
      </c>
      <c r="M567" s="61">
        <f t="shared" si="134"/>
        <v>0.22268570439948737</v>
      </c>
      <c r="N567" s="42"/>
    </row>
    <row r="568" spans="1:14" s="51" customFormat="1" ht="25.5">
      <c r="A568" s="57">
        <v>563</v>
      </c>
      <c r="B568" s="6"/>
      <c r="C568" s="6"/>
      <c r="D568" s="16" t="s">
        <v>106</v>
      </c>
      <c r="E568" s="2">
        <v>160623233</v>
      </c>
      <c r="F568" s="2">
        <v>158212924</v>
      </c>
      <c r="G568" s="2"/>
      <c r="H568" s="2"/>
      <c r="I568" s="23">
        <v>124332021.44</v>
      </c>
      <c r="J568" s="23"/>
      <c r="K568" s="23"/>
      <c r="L568" s="61">
        <f t="shared" si="133"/>
        <v>0.7858524973598238</v>
      </c>
      <c r="M568" s="61">
        <f t="shared" si="134"/>
        <v>0.21278334146896352</v>
      </c>
      <c r="N568" s="42"/>
    </row>
    <row r="569" spans="1:14" ht="38.25">
      <c r="A569" s="58">
        <v>564</v>
      </c>
      <c r="B569" s="6"/>
      <c r="C569" s="6"/>
      <c r="D569" s="16" t="s">
        <v>266</v>
      </c>
      <c r="E569" s="2">
        <v>12000</v>
      </c>
      <c r="F569" s="2">
        <v>458200</v>
      </c>
      <c r="G569" s="2">
        <v>458200</v>
      </c>
      <c r="H569" s="2">
        <v>18200</v>
      </c>
      <c r="I569" s="23">
        <v>115398.14</v>
      </c>
      <c r="J569" s="23">
        <v>115398.14</v>
      </c>
      <c r="K569" s="23">
        <v>2171.58</v>
      </c>
      <c r="L569" s="61">
        <f t="shared" si="133"/>
        <v>0.2518510257529463</v>
      </c>
      <c r="M569" s="61">
        <f t="shared" si="134"/>
        <v>0.00019749378755458334</v>
      </c>
      <c r="N569" s="42"/>
    </row>
    <row r="570" spans="1:14" ht="51">
      <c r="A570" s="57">
        <v>565</v>
      </c>
      <c r="B570" s="6"/>
      <c r="C570" s="6"/>
      <c r="D570" s="16" t="s">
        <v>107</v>
      </c>
      <c r="E570" s="2">
        <v>4200000</v>
      </c>
      <c r="F570" s="2">
        <v>6384997</v>
      </c>
      <c r="G570" s="2"/>
      <c r="H570" s="2"/>
      <c r="I570" s="23">
        <v>5670678.87</v>
      </c>
      <c r="J570" s="23"/>
      <c r="K570" s="23"/>
      <c r="L570" s="61">
        <f t="shared" si="133"/>
        <v>0.8881255339665782</v>
      </c>
      <c r="M570" s="61">
        <f t="shared" si="134"/>
        <v>0.009704869142969242</v>
      </c>
      <c r="N570" s="42"/>
    </row>
    <row r="571" spans="1:14" ht="12.75">
      <c r="A571" s="58">
        <v>566</v>
      </c>
      <c r="B571" s="14"/>
      <c r="C571" s="14">
        <v>90002</v>
      </c>
      <c r="D571" s="15" t="s">
        <v>108</v>
      </c>
      <c r="E571" s="12">
        <f aca="true" t="shared" si="136" ref="E571:K571">E572</f>
        <v>0</v>
      </c>
      <c r="F571" s="12">
        <f t="shared" si="136"/>
        <v>32000</v>
      </c>
      <c r="G571" s="12">
        <f t="shared" si="136"/>
        <v>32000</v>
      </c>
      <c r="H571" s="12">
        <f t="shared" si="136"/>
        <v>0</v>
      </c>
      <c r="I571" s="22">
        <f t="shared" si="136"/>
        <v>15502.73</v>
      </c>
      <c r="J571" s="22">
        <f t="shared" si="136"/>
        <v>15502.73</v>
      </c>
      <c r="K571" s="22">
        <f t="shared" si="136"/>
        <v>0</v>
      </c>
      <c r="L571" s="61">
        <f t="shared" si="133"/>
        <v>0.4844603125</v>
      </c>
      <c r="M571" s="61">
        <f t="shared" si="134"/>
        <v>2.6531561645066945E-05</v>
      </c>
      <c r="N571" s="42"/>
    </row>
    <row r="572" spans="1:14" ht="25.5">
      <c r="A572" s="57">
        <v>567</v>
      </c>
      <c r="B572" s="6"/>
      <c r="C572" s="6"/>
      <c r="D572" s="16" t="s">
        <v>109</v>
      </c>
      <c r="E572" s="2"/>
      <c r="F572" s="2">
        <v>32000</v>
      </c>
      <c r="G572" s="2">
        <v>32000</v>
      </c>
      <c r="H572" s="2"/>
      <c r="I572" s="23">
        <v>15502.73</v>
      </c>
      <c r="J572" s="23">
        <v>15502.73</v>
      </c>
      <c r="K572" s="23"/>
      <c r="L572" s="61">
        <f t="shared" si="133"/>
        <v>0.4844603125</v>
      </c>
      <c r="M572" s="61">
        <f t="shared" si="134"/>
        <v>2.6531561645066945E-05</v>
      </c>
      <c r="N572" s="42"/>
    </row>
    <row r="573" spans="1:14" s="44" customFormat="1" ht="12.75">
      <c r="A573" s="58">
        <v>568</v>
      </c>
      <c r="B573" s="14"/>
      <c r="C573" s="14">
        <v>90003</v>
      </c>
      <c r="D573" s="15" t="s">
        <v>267</v>
      </c>
      <c r="E573" s="12">
        <f aca="true" t="shared" si="137" ref="E573:K573">E574</f>
        <v>4400000</v>
      </c>
      <c r="F573" s="12">
        <f t="shared" si="137"/>
        <v>4400000</v>
      </c>
      <c r="G573" s="12">
        <f t="shared" si="137"/>
        <v>4400000</v>
      </c>
      <c r="H573" s="12">
        <f t="shared" si="137"/>
        <v>0</v>
      </c>
      <c r="I573" s="22">
        <f t="shared" si="137"/>
        <v>4399997.53</v>
      </c>
      <c r="J573" s="22">
        <f t="shared" si="137"/>
        <v>4399997.53</v>
      </c>
      <c r="K573" s="22">
        <f t="shared" si="137"/>
        <v>0</v>
      </c>
      <c r="L573" s="61">
        <f t="shared" si="133"/>
        <v>0.9999994386363636</v>
      </c>
      <c r="M573" s="61">
        <f t="shared" si="134"/>
        <v>0.007530209563434137</v>
      </c>
      <c r="N573" s="42"/>
    </row>
    <row r="574" spans="1:14" s="44" customFormat="1" ht="12.75">
      <c r="A574" s="57">
        <v>569</v>
      </c>
      <c r="B574" s="6"/>
      <c r="C574" s="6"/>
      <c r="D574" s="16" t="s">
        <v>268</v>
      </c>
      <c r="E574" s="2">
        <v>4400000</v>
      </c>
      <c r="F574" s="2">
        <v>4400000</v>
      </c>
      <c r="G574" s="2">
        <v>4400000</v>
      </c>
      <c r="H574" s="2"/>
      <c r="I574" s="23">
        <v>4399997.53</v>
      </c>
      <c r="J574" s="23">
        <v>4399997.53</v>
      </c>
      <c r="K574" s="23"/>
      <c r="L574" s="61">
        <f t="shared" si="133"/>
        <v>0.9999994386363636</v>
      </c>
      <c r="M574" s="61">
        <f t="shared" si="134"/>
        <v>0.007530209563434137</v>
      </c>
      <c r="N574" s="42"/>
    </row>
    <row r="575" spans="1:14" s="44" customFormat="1" ht="12.75">
      <c r="A575" s="58">
        <v>570</v>
      </c>
      <c r="B575" s="14"/>
      <c r="C575" s="14">
        <v>90004</v>
      </c>
      <c r="D575" s="15" t="s">
        <v>269</v>
      </c>
      <c r="E575" s="12">
        <f aca="true" t="shared" si="138" ref="E575:K575">SUM(E576:E582)</f>
        <v>2030000</v>
      </c>
      <c r="F575" s="12">
        <f t="shared" si="138"/>
        <v>2062000</v>
      </c>
      <c r="G575" s="12">
        <f t="shared" si="138"/>
        <v>2062000</v>
      </c>
      <c r="H575" s="12">
        <f t="shared" si="138"/>
        <v>0</v>
      </c>
      <c r="I575" s="22">
        <f t="shared" si="138"/>
        <v>1848112.28</v>
      </c>
      <c r="J575" s="22">
        <f t="shared" si="138"/>
        <v>1848112.28</v>
      </c>
      <c r="K575" s="22">
        <f t="shared" si="138"/>
        <v>0</v>
      </c>
      <c r="L575" s="61">
        <f t="shared" si="133"/>
        <v>0.8962717167798254</v>
      </c>
      <c r="M575" s="61">
        <f t="shared" si="134"/>
        <v>0.003162881949426019</v>
      </c>
      <c r="N575" s="42"/>
    </row>
    <row r="576" spans="1:14" s="44" customFormat="1" ht="12.75">
      <c r="A576" s="57">
        <v>571</v>
      </c>
      <c r="B576" s="6"/>
      <c r="C576" s="14"/>
      <c r="D576" s="16" t="s">
        <v>270</v>
      </c>
      <c r="E576" s="2">
        <v>1710000</v>
      </c>
      <c r="F576" s="2">
        <v>1710000</v>
      </c>
      <c r="G576" s="2">
        <v>1710000</v>
      </c>
      <c r="H576" s="2"/>
      <c r="I576" s="23">
        <v>1505251.95</v>
      </c>
      <c r="J576" s="23">
        <v>1505251.95</v>
      </c>
      <c r="K576" s="23"/>
      <c r="L576" s="61">
        <f t="shared" si="133"/>
        <v>0.880264298245614</v>
      </c>
      <c r="M576" s="61">
        <f t="shared" si="134"/>
        <v>0.0025761065891479903</v>
      </c>
      <c r="N576" s="42"/>
    </row>
    <row r="577" spans="1:14" s="44" customFormat="1" ht="12.75">
      <c r="A577" s="58">
        <v>572</v>
      </c>
      <c r="B577" s="6"/>
      <c r="C577" s="14"/>
      <c r="D577" s="16" t="s">
        <v>271</v>
      </c>
      <c r="E577" s="2">
        <v>15000</v>
      </c>
      <c r="F577" s="2">
        <v>15000</v>
      </c>
      <c r="G577" s="2">
        <v>15000</v>
      </c>
      <c r="H577" s="2"/>
      <c r="I577" s="23">
        <v>14798.6</v>
      </c>
      <c r="J577" s="23">
        <v>14798.6</v>
      </c>
      <c r="K577" s="23"/>
      <c r="L577" s="61">
        <f t="shared" si="133"/>
        <v>0.9865733333333333</v>
      </c>
      <c r="M577" s="61">
        <f t="shared" si="134"/>
        <v>2.5326504954978104E-05</v>
      </c>
      <c r="N577" s="42"/>
    </row>
    <row r="578" spans="1:14" ht="12.75">
      <c r="A578" s="57">
        <v>573</v>
      </c>
      <c r="B578" s="6"/>
      <c r="C578" s="14"/>
      <c r="D578" s="16" t="s">
        <v>272</v>
      </c>
      <c r="E578" s="2">
        <v>15000</v>
      </c>
      <c r="F578" s="2">
        <v>15000</v>
      </c>
      <c r="G578" s="2">
        <v>15000</v>
      </c>
      <c r="H578" s="2"/>
      <c r="I578" s="23">
        <v>14244.72</v>
      </c>
      <c r="J578" s="23">
        <v>14244.72</v>
      </c>
      <c r="K578" s="23"/>
      <c r="L578" s="61">
        <f t="shared" si="133"/>
        <v>0.9496479999999999</v>
      </c>
      <c r="M578" s="61">
        <f t="shared" si="134"/>
        <v>2.437858795171676E-05</v>
      </c>
      <c r="N578" s="42"/>
    </row>
    <row r="579" spans="1:14" ht="12.75">
      <c r="A579" s="58">
        <v>574</v>
      </c>
      <c r="B579" s="6"/>
      <c r="C579" s="14"/>
      <c r="D579" s="16" t="s">
        <v>273</v>
      </c>
      <c r="E579" s="2">
        <v>70000</v>
      </c>
      <c r="F579" s="2">
        <v>70000</v>
      </c>
      <c r="G579" s="2">
        <v>70000</v>
      </c>
      <c r="H579" s="2"/>
      <c r="I579" s="23">
        <v>69995.7</v>
      </c>
      <c r="J579" s="23">
        <v>69995.7</v>
      </c>
      <c r="K579" s="23"/>
      <c r="L579" s="61">
        <f t="shared" si="133"/>
        <v>0.9999385714285713</v>
      </c>
      <c r="M579" s="61">
        <f t="shared" si="134"/>
        <v>0.00011979149668733264</v>
      </c>
      <c r="N579" s="42"/>
    </row>
    <row r="580" spans="1:14" ht="12.75">
      <c r="A580" s="57">
        <v>575</v>
      </c>
      <c r="B580" s="6"/>
      <c r="C580" s="14"/>
      <c r="D580" s="16" t="s">
        <v>274</v>
      </c>
      <c r="E580" s="2">
        <v>150000</v>
      </c>
      <c r="F580" s="2">
        <v>160000</v>
      </c>
      <c r="G580" s="2">
        <v>160000</v>
      </c>
      <c r="H580" s="2"/>
      <c r="I580" s="23">
        <v>151926.02</v>
      </c>
      <c r="J580" s="23">
        <v>151926.02</v>
      </c>
      <c r="K580" s="23"/>
      <c r="L580" s="61">
        <f aca="true" t="shared" si="139" ref="L580:L643">I580/F580</f>
        <v>0.9495376249999999</v>
      </c>
      <c r="M580" s="61">
        <f aca="true" t="shared" si="140" ref="M580:M643">I580/$I$693</f>
        <v>0.0002600080479450828</v>
      </c>
      <c r="N580" s="42"/>
    </row>
    <row r="581" spans="1:14" ht="12.75">
      <c r="A581" s="58">
        <v>576</v>
      </c>
      <c r="B581" s="6"/>
      <c r="C581" s="14"/>
      <c r="D581" s="16" t="s">
        <v>110</v>
      </c>
      <c r="E581" s="2">
        <v>70000</v>
      </c>
      <c r="F581" s="2">
        <v>70000</v>
      </c>
      <c r="G581" s="2">
        <v>70000</v>
      </c>
      <c r="H581" s="2"/>
      <c r="I581" s="23">
        <v>69899.79</v>
      </c>
      <c r="J581" s="23">
        <v>69899.79</v>
      </c>
      <c r="K581" s="23"/>
      <c r="L581" s="61">
        <f t="shared" si="139"/>
        <v>0.9985684285714285</v>
      </c>
      <c r="M581" s="61">
        <f t="shared" si="140"/>
        <v>0.00011962735514081931</v>
      </c>
      <c r="N581" s="42"/>
    </row>
    <row r="582" spans="1:14" ht="25.5">
      <c r="A582" s="57">
        <v>577</v>
      </c>
      <c r="B582" s="6"/>
      <c r="C582" s="14"/>
      <c r="D582" s="16" t="s">
        <v>111</v>
      </c>
      <c r="E582" s="2"/>
      <c r="F582" s="2">
        <v>22000</v>
      </c>
      <c r="G582" s="2">
        <v>22000</v>
      </c>
      <c r="H582" s="2"/>
      <c r="I582" s="23">
        <v>21995.5</v>
      </c>
      <c r="J582" s="23">
        <v>21995.5</v>
      </c>
      <c r="K582" s="23"/>
      <c r="L582" s="61">
        <f t="shared" si="139"/>
        <v>0.9997954545454546</v>
      </c>
      <c r="M582" s="61">
        <f t="shared" si="140"/>
        <v>3.7643367598098525E-05</v>
      </c>
      <c r="N582" s="42"/>
    </row>
    <row r="583" spans="1:14" ht="12.75">
      <c r="A583" s="58">
        <v>578</v>
      </c>
      <c r="B583" s="6"/>
      <c r="C583" s="14">
        <v>90013</v>
      </c>
      <c r="D583" s="15" t="s">
        <v>275</v>
      </c>
      <c r="E583" s="12">
        <f aca="true" t="shared" si="141" ref="E583:K583">SUM(E584:E586)</f>
        <v>1416000</v>
      </c>
      <c r="F583" s="12">
        <f t="shared" si="141"/>
        <v>2650400</v>
      </c>
      <c r="G583" s="12">
        <f t="shared" si="141"/>
        <v>440400</v>
      </c>
      <c r="H583" s="12">
        <f t="shared" si="141"/>
        <v>161000</v>
      </c>
      <c r="I583" s="22">
        <f t="shared" si="141"/>
        <v>2649908.4699999997</v>
      </c>
      <c r="J583" s="22">
        <f t="shared" si="141"/>
        <v>439909.47</v>
      </c>
      <c r="K583" s="22">
        <f t="shared" si="141"/>
        <v>160961.25</v>
      </c>
      <c r="L583" s="61">
        <f t="shared" si="139"/>
        <v>0.9998145449743434</v>
      </c>
      <c r="M583" s="61">
        <f t="shared" si="140"/>
        <v>0.004535085751063847</v>
      </c>
      <c r="N583" s="42"/>
    </row>
    <row r="584" spans="1:14" ht="25.5">
      <c r="A584" s="57">
        <v>579</v>
      </c>
      <c r="B584" s="6"/>
      <c r="C584" s="6"/>
      <c r="D584" s="29" t="s">
        <v>352</v>
      </c>
      <c r="E584" s="2">
        <v>266000</v>
      </c>
      <c r="F584" s="2">
        <v>340400</v>
      </c>
      <c r="G584" s="2">
        <v>340400</v>
      </c>
      <c r="H584" s="2">
        <v>161000</v>
      </c>
      <c r="I584" s="23">
        <v>339937.47</v>
      </c>
      <c r="J584" s="23">
        <v>339937.47</v>
      </c>
      <c r="K584" s="23">
        <v>160961.25</v>
      </c>
      <c r="L584" s="61">
        <f t="shared" si="139"/>
        <v>0.9986412162162162</v>
      </c>
      <c r="M584" s="61">
        <f t="shared" si="140"/>
        <v>0.0005817731419416512</v>
      </c>
      <c r="N584" s="42"/>
    </row>
    <row r="585" spans="1:14" ht="25.5">
      <c r="A585" s="58">
        <v>580</v>
      </c>
      <c r="B585" s="6"/>
      <c r="C585" s="6"/>
      <c r="D585" s="16" t="s">
        <v>276</v>
      </c>
      <c r="E585" s="2">
        <v>100000</v>
      </c>
      <c r="F585" s="2">
        <v>100000</v>
      </c>
      <c r="G585" s="2">
        <v>100000</v>
      </c>
      <c r="H585" s="2"/>
      <c r="I585" s="23">
        <v>99972</v>
      </c>
      <c r="J585" s="23">
        <v>99972</v>
      </c>
      <c r="K585" s="23"/>
      <c r="L585" s="61">
        <f t="shared" si="139"/>
        <v>0.99972</v>
      </c>
      <c r="M585" s="61">
        <f t="shared" si="140"/>
        <v>0.00017109330297183998</v>
      </c>
      <c r="N585" s="42"/>
    </row>
    <row r="586" spans="1:14" ht="38.25">
      <c r="A586" s="57">
        <v>581</v>
      </c>
      <c r="B586" s="6"/>
      <c r="C586" s="6"/>
      <c r="D586" s="16" t="s">
        <v>112</v>
      </c>
      <c r="E586" s="2">
        <v>1050000</v>
      </c>
      <c r="F586" s="2">
        <v>2210000</v>
      </c>
      <c r="G586" s="2"/>
      <c r="H586" s="2"/>
      <c r="I586" s="23">
        <v>2209999</v>
      </c>
      <c r="J586" s="23"/>
      <c r="K586" s="23"/>
      <c r="L586" s="61">
        <f t="shared" si="139"/>
        <v>0.9999995475113123</v>
      </c>
      <c r="M586" s="61">
        <f t="shared" si="140"/>
        <v>0.003782219306150356</v>
      </c>
      <c r="N586" s="42"/>
    </row>
    <row r="587" spans="1:14" ht="12.75">
      <c r="A587" s="58">
        <v>582</v>
      </c>
      <c r="B587" s="14"/>
      <c r="C587" s="14">
        <v>90015</v>
      </c>
      <c r="D587" s="15" t="s">
        <v>277</v>
      </c>
      <c r="E587" s="12">
        <f aca="true" t="shared" si="142" ref="E587:K587">SUM(E588:E593)</f>
        <v>3760000</v>
      </c>
      <c r="F587" s="12">
        <f t="shared" si="142"/>
        <v>4060000</v>
      </c>
      <c r="G587" s="12">
        <f t="shared" si="142"/>
        <v>3250000</v>
      </c>
      <c r="H587" s="12">
        <f t="shared" si="142"/>
        <v>0</v>
      </c>
      <c r="I587" s="22">
        <f t="shared" si="142"/>
        <v>3641351.64</v>
      </c>
      <c r="J587" s="22">
        <f t="shared" si="142"/>
        <v>3149901.33</v>
      </c>
      <c r="K587" s="22">
        <f t="shared" si="142"/>
        <v>0</v>
      </c>
      <c r="L587" s="61">
        <f t="shared" si="139"/>
        <v>0.8968846403940887</v>
      </c>
      <c r="M587" s="61">
        <f t="shared" si="140"/>
        <v>0.006231853712734829</v>
      </c>
      <c r="N587" s="42"/>
    </row>
    <row r="588" spans="1:14" ht="12.75">
      <c r="A588" s="57">
        <v>583</v>
      </c>
      <c r="B588" s="6"/>
      <c r="C588" s="14"/>
      <c r="D588" s="16" t="s">
        <v>278</v>
      </c>
      <c r="E588" s="2">
        <v>3100000</v>
      </c>
      <c r="F588" s="2">
        <v>3250000</v>
      </c>
      <c r="G588" s="2">
        <v>3250000</v>
      </c>
      <c r="H588" s="2"/>
      <c r="I588" s="23">
        <v>3149901.33</v>
      </c>
      <c r="J588" s="23">
        <v>3149901.33</v>
      </c>
      <c r="K588" s="23"/>
      <c r="L588" s="61">
        <f t="shared" si="139"/>
        <v>0.9692004092307692</v>
      </c>
      <c r="M588" s="61">
        <f t="shared" si="140"/>
        <v>0.005390779644151279</v>
      </c>
      <c r="N588" s="42"/>
    </row>
    <row r="589" spans="1:14" ht="12.75">
      <c r="A589" s="58">
        <v>584</v>
      </c>
      <c r="B589" s="6"/>
      <c r="C589" s="14"/>
      <c r="D589" s="16" t="s">
        <v>279</v>
      </c>
      <c r="E589" s="2">
        <v>200000</v>
      </c>
      <c r="F589" s="2">
        <v>200000</v>
      </c>
      <c r="G589" s="2"/>
      <c r="H589" s="2"/>
      <c r="I589" s="23">
        <v>194791.94</v>
      </c>
      <c r="J589" s="23"/>
      <c r="K589" s="23"/>
      <c r="L589" s="61">
        <f t="shared" si="139"/>
        <v>0.9739597</v>
      </c>
      <c r="M589" s="61">
        <f t="shared" si="140"/>
        <v>0.00033336930747501775</v>
      </c>
      <c r="N589" s="42"/>
    </row>
    <row r="590" spans="1:14" ht="25.5">
      <c r="A590" s="57">
        <v>585</v>
      </c>
      <c r="B590" s="6"/>
      <c r="C590" s="14"/>
      <c r="D590" s="18" t="s">
        <v>113</v>
      </c>
      <c r="E590" s="2">
        <v>260000</v>
      </c>
      <c r="F590" s="2">
        <v>260000</v>
      </c>
      <c r="G590" s="2"/>
      <c r="H590" s="2"/>
      <c r="I590" s="23"/>
      <c r="J590" s="23"/>
      <c r="K590" s="23"/>
      <c r="L590" s="61">
        <f t="shared" si="139"/>
        <v>0</v>
      </c>
      <c r="M590" s="61">
        <f t="shared" si="140"/>
        <v>0</v>
      </c>
      <c r="N590" s="42"/>
    </row>
    <row r="591" spans="1:14" ht="38.25">
      <c r="A591" s="58">
        <v>586</v>
      </c>
      <c r="B591" s="6"/>
      <c r="C591" s="14"/>
      <c r="D591" s="18" t="s">
        <v>280</v>
      </c>
      <c r="E591" s="2">
        <v>200000</v>
      </c>
      <c r="F591" s="2">
        <v>200000</v>
      </c>
      <c r="G591" s="2"/>
      <c r="H591" s="2"/>
      <c r="I591" s="23">
        <v>199470</v>
      </c>
      <c r="J591" s="23"/>
      <c r="K591" s="23"/>
      <c r="L591" s="61">
        <f t="shared" si="139"/>
        <v>0.99735</v>
      </c>
      <c r="M591" s="61">
        <f t="shared" si="140"/>
        <v>0.0003413753965489629</v>
      </c>
      <c r="N591" s="42"/>
    </row>
    <row r="592" spans="1:14" ht="12.75">
      <c r="A592" s="57">
        <v>587</v>
      </c>
      <c r="B592" s="6"/>
      <c r="C592" s="14"/>
      <c r="D592" s="18" t="s">
        <v>114</v>
      </c>
      <c r="E592" s="2"/>
      <c r="F592" s="2">
        <v>100000</v>
      </c>
      <c r="G592" s="2"/>
      <c r="H592" s="2"/>
      <c r="I592" s="23">
        <v>97188.37</v>
      </c>
      <c r="J592" s="23"/>
      <c r="K592" s="23"/>
      <c r="L592" s="61">
        <f t="shared" si="139"/>
        <v>0.9718836999999999</v>
      </c>
      <c r="M592" s="61">
        <f t="shared" si="140"/>
        <v>0.0001663293645595695</v>
      </c>
      <c r="N592" s="42"/>
    </row>
    <row r="593" spans="1:14" ht="12.75">
      <c r="A593" s="58">
        <v>588</v>
      </c>
      <c r="B593" s="6"/>
      <c r="C593" s="14"/>
      <c r="D593" s="18" t="s">
        <v>115</v>
      </c>
      <c r="E593" s="2"/>
      <c r="F593" s="2">
        <v>50000</v>
      </c>
      <c r="G593" s="2"/>
      <c r="H593" s="2"/>
      <c r="I593" s="23"/>
      <c r="J593" s="23"/>
      <c r="K593" s="23"/>
      <c r="L593" s="61">
        <f t="shared" si="139"/>
        <v>0</v>
      </c>
      <c r="M593" s="61">
        <f t="shared" si="140"/>
        <v>0</v>
      </c>
      <c r="N593" s="42"/>
    </row>
    <row r="594" spans="1:14" ht="12.75">
      <c r="A594" s="57">
        <v>589</v>
      </c>
      <c r="B594" s="14"/>
      <c r="C594" s="14">
        <v>90017</v>
      </c>
      <c r="D594" s="15" t="s">
        <v>281</v>
      </c>
      <c r="E594" s="12">
        <f aca="true" t="shared" si="143" ref="E594:K594">SUM(E595:E596)</f>
        <v>2301000</v>
      </c>
      <c r="F594" s="12">
        <f t="shared" si="143"/>
        <v>2553700</v>
      </c>
      <c r="G594" s="12">
        <f t="shared" si="143"/>
        <v>2543200</v>
      </c>
      <c r="H594" s="12">
        <f t="shared" si="143"/>
        <v>2062700</v>
      </c>
      <c r="I594" s="22">
        <f t="shared" si="143"/>
        <v>2538920.95</v>
      </c>
      <c r="J594" s="22">
        <f t="shared" si="143"/>
        <v>2529024.73</v>
      </c>
      <c r="K594" s="22">
        <f t="shared" si="143"/>
        <v>2049003.4</v>
      </c>
      <c r="L594" s="61">
        <f t="shared" si="139"/>
        <v>0.9942126913889651</v>
      </c>
      <c r="M594" s="61">
        <f t="shared" si="140"/>
        <v>0.004345140352497718</v>
      </c>
      <c r="N594" s="42"/>
    </row>
    <row r="595" spans="1:14" ht="12.75">
      <c r="A595" s="58">
        <v>590</v>
      </c>
      <c r="B595" s="6"/>
      <c r="C595" s="14"/>
      <c r="D595" s="29" t="s">
        <v>353</v>
      </c>
      <c r="E595" s="2">
        <v>2290500</v>
      </c>
      <c r="F595" s="2">
        <v>2543200</v>
      </c>
      <c r="G595" s="2">
        <v>2543200</v>
      </c>
      <c r="H595" s="2">
        <v>2062700</v>
      </c>
      <c r="I595" s="23">
        <v>2529024.73</v>
      </c>
      <c r="J595" s="23">
        <v>2529024.73</v>
      </c>
      <c r="K595" s="23">
        <v>2049003.4</v>
      </c>
      <c r="L595" s="61">
        <f t="shared" si="139"/>
        <v>0.9944262071406103</v>
      </c>
      <c r="M595" s="61">
        <f t="shared" si="140"/>
        <v>0.004328203840607028</v>
      </c>
      <c r="N595" s="42"/>
    </row>
    <row r="596" spans="1:14" ht="25.5">
      <c r="A596" s="57">
        <v>591</v>
      </c>
      <c r="B596" s="6"/>
      <c r="C596" s="14"/>
      <c r="D596" s="16" t="s">
        <v>116</v>
      </c>
      <c r="E596" s="2">
        <v>10500</v>
      </c>
      <c r="F596" s="2">
        <v>10500</v>
      </c>
      <c r="G596" s="2"/>
      <c r="H596" s="2"/>
      <c r="I596" s="23">
        <v>9896.22</v>
      </c>
      <c r="J596" s="23"/>
      <c r="K596" s="23"/>
      <c r="L596" s="61">
        <f t="shared" si="139"/>
        <v>0.9424971428571428</v>
      </c>
      <c r="M596" s="61">
        <f t="shared" si="140"/>
        <v>1.6936511890689215E-05</v>
      </c>
      <c r="N596" s="42"/>
    </row>
    <row r="597" spans="1:14" ht="38.25">
      <c r="A597" s="58">
        <v>592</v>
      </c>
      <c r="B597" s="14"/>
      <c r="C597" s="14">
        <v>90020</v>
      </c>
      <c r="D597" s="15" t="s">
        <v>282</v>
      </c>
      <c r="E597" s="12">
        <f aca="true" t="shared" si="144" ref="E597:K597">E598</f>
        <v>10000</v>
      </c>
      <c r="F597" s="12">
        <f t="shared" si="144"/>
        <v>10000</v>
      </c>
      <c r="G597" s="12">
        <f t="shared" si="144"/>
        <v>10000</v>
      </c>
      <c r="H597" s="12">
        <f t="shared" si="144"/>
        <v>0</v>
      </c>
      <c r="I597" s="22">
        <f t="shared" si="144"/>
        <v>7419.33</v>
      </c>
      <c r="J597" s="22">
        <f t="shared" si="144"/>
        <v>7419.33</v>
      </c>
      <c r="K597" s="22">
        <f t="shared" si="144"/>
        <v>0</v>
      </c>
      <c r="L597" s="61">
        <f t="shared" si="139"/>
        <v>0.741933</v>
      </c>
      <c r="M597" s="61">
        <f t="shared" si="140"/>
        <v>1.2697532064358635E-05</v>
      </c>
      <c r="N597" s="42"/>
    </row>
    <row r="598" spans="1:14" ht="12.75">
      <c r="A598" s="57">
        <v>593</v>
      </c>
      <c r="B598" s="6"/>
      <c r="C598" s="6"/>
      <c r="D598" s="16" t="s">
        <v>283</v>
      </c>
      <c r="E598" s="2">
        <v>10000</v>
      </c>
      <c r="F598" s="2">
        <v>10000</v>
      </c>
      <c r="G598" s="2">
        <v>10000</v>
      </c>
      <c r="H598" s="2"/>
      <c r="I598" s="23">
        <v>7419.33</v>
      </c>
      <c r="J598" s="23">
        <v>7419.33</v>
      </c>
      <c r="K598" s="23"/>
      <c r="L598" s="61">
        <f t="shared" si="139"/>
        <v>0.741933</v>
      </c>
      <c r="M598" s="61">
        <f t="shared" si="140"/>
        <v>1.2697532064358635E-05</v>
      </c>
      <c r="N598" s="42"/>
    </row>
    <row r="599" spans="1:14" ht="12.75">
      <c r="A599" s="58">
        <v>594</v>
      </c>
      <c r="B599" s="14"/>
      <c r="C599" s="14">
        <v>90095</v>
      </c>
      <c r="D599" s="15" t="s">
        <v>528</v>
      </c>
      <c r="E599" s="12">
        <f aca="true" t="shared" si="145" ref="E599:K599">SUM(E600:E631)</f>
        <v>19102000</v>
      </c>
      <c r="F599" s="12">
        <f t="shared" si="145"/>
        <v>20541000</v>
      </c>
      <c r="G599" s="12">
        <f t="shared" si="145"/>
        <v>2167000</v>
      </c>
      <c r="H599" s="12">
        <f t="shared" si="145"/>
        <v>816400</v>
      </c>
      <c r="I599" s="22">
        <f t="shared" si="145"/>
        <v>15611691.37</v>
      </c>
      <c r="J599" s="22">
        <f t="shared" si="145"/>
        <v>1968605.7200000002</v>
      </c>
      <c r="K599" s="22">
        <f t="shared" si="145"/>
        <v>776115.26</v>
      </c>
      <c r="L599" s="61">
        <f t="shared" si="139"/>
        <v>0.7600258687503042</v>
      </c>
      <c r="M599" s="61">
        <f t="shared" si="140"/>
        <v>0.026718039465753105</v>
      </c>
      <c r="N599" s="42"/>
    </row>
    <row r="600" spans="1:14" ht="12.75">
      <c r="A600" s="57">
        <v>595</v>
      </c>
      <c r="B600" s="6"/>
      <c r="C600" s="6"/>
      <c r="D600" s="16" t="s">
        <v>284</v>
      </c>
      <c r="E600" s="2">
        <v>93000</v>
      </c>
      <c r="F600" s="2">
        <v>107000</v>
      </c>
      <c r="G600" s="2">
        <v>107000</v>
      </c>
      <c r="H600" s="2"/>
      <c r="I600" s="23">
        <v>97716.31</v>
      </c>
      <c r="J600" s="23">
        <v>97716.31</v>
      </c>
      <c r="K600" s="23"/>
      <c r="L600" s="61">
        <f t="shared" si="139"/>
        <v>0.9132365420560747</v>
      </c>
      <c r="M600" s="61">
        <f t="shared" si="140"/>
        <v>0.00016723288752971068</v>
      </c>
      <c r="N600" s="42"/>
    </row>
    <row r="601" spans="1:14" ht="12.75">
      <c r="A601" s="58">
        <v>596</v>
      </c>
      <c r="B601" s="6"/>
      <c r="C601" s="6"/>
      <c r="D601" s="16" t="s">
        <v>285</v>
      </c>
      <c r="E601" s="2">
        <v>10000</v>
      </c>
      <c r="F601" s="2">
        <v>10000</v>
      </c>
      <c r="G601" s="2">
        <v>10000</v>
      </c>
      <c r="H601" s="2"/>
      <c r="I601" s="23">
        <v>9990</v>
      </c>
      <c r="J601" s="23">
        <v>9990</v>
      </c>
      <c r="K601" s="23"/>
      <c r="L601" s="61">
        <f t="shared" si="139"/>
        <v>0.999</v>
      </c>
      <c r="M601" s="61">
        <f t="shared" si="140"/>
        <v>1.7097008129162978E-05</v>
      </c>
      <c r="N601" s="42"/>
    </row>
    <row r="602" spans="1:14" ht="12.75">
      <c r="A602" s="57">
        <v>597</v>
      </c>
      <c r="B602" s="6"/>
      <c r="C602" s="6"/>
      <c r="D602" s="16" t="s">
        <v>117</v>
      </c>
      <c r="E602" s="2">
        <v>3000</v>
      </c>
      <c r="F602" s="2">
        <v>3000</v>
      </c>
      <c r="G602" s="2">
        <v>3000</v>
      </c>
      <c r="H602" s="2"/>
      <c r="I602" s="23">
        <v>1708</v>
      </c>
      <c r="J602" s="23">
        <v>1708</v>
      </c>
      <c r="K602" s="23"/>
      <c r="L602" s="61">
        <f t="shared" si="139"/>
        <v>0.5693333333333334</v>
      </c>
      <c r="M602" s="61">
        <f t="shared" si="140"/>
        <v>2.923092080541578E-06</v>
      </c>
      <c r="N602" s="42"/>
    </row>
    <row r="603" spans="1:14" ht="12.75">
      <c r="A603" s="58">
        <v>598</v>
      </c>
      <c r="B603" s="6"/>
      <c r="C603" s="6"/>
      <c r="D603" s="16" t="s">
        <v>286</v>
      </c>
      <c r="E603" s="2">
        <v>6000</v>
      </c>
      <c r="F603" s="2">
        <v>6000</v>
      </c>
      <c r="G603" s="2">
        <v>6000</v>
      </c>
      <c r="H603" s="2"/>
      <c r="I603" s="23">
        <v>3714.31</v>
      </c>
      <c r="J603" s="23">
        <v>3714.31</v>
      </c>
      <c r="K603" s="23"/>
      <c r="L603" s="61">
        <f t="shared" si="139"/>
        <v>0.6190516666666667</v>
      </c>
      <c r="M603" s="61">
        <f t="shared" si="140"/>
        <v>6.356715541965099E-06</v>
      </c>
      <c r="N603" s="42"/>
    </row>
    <row r="604" spans="1:14" ht="12.75">
      <c r="A604" s="57">
        <v>599</v>
      </c>
      <c r="B604" s="6"/>
      <c r="C604" s="6"/>
      <c r="D604" s="16" t="s">
        <v>287</v>
      </c>
      <c r="E604" s="2">
        <v>20000</v>
      </c>
      <c r="F604" s="2">
        <v>20000</v>
      </c>
      <c r="G604" s="2">
        <v>20000</v>
      </c>
      <c r="H604" s="2"/>
      <c r="I604" s="23">
        <v>15118.68</v>
      </c>
      <c r="J604" s="23">
        <v>15118.68</v>
      </c>
      <c r="K604" s="23"/>
      <c r="L604" s="61">
        <f t="shared" si="139"/>
        <v>0.755934</v>
      </c>
      <c r="M604" s="61">
        <f t="shared" si="140"/>
        <v>2.5874293780001377E-05</v>
      </c>
      <c r="N604" s="42"/>
    </row>
    <row r="605" spans="1:14" ht="12.75">
      <c r="A605" s="58">
        <v>600</v>
      </c>
      <c r="B605" s="6"/>
      <c r="C605" s="6"/>
      <c r="D605" s="16" t="s">
        <v>288</v>
      </c>
      <c r="E605" s="2">
        <v>5000</v>
      </c>
      <c r="F605" s="2">
        <v>5000</v>
      </c>
      <c r="G605" s="2">
        <v>5000</v>
      </c>
      <c r="H605" s="2"/>
      <c r="I605" s="23"/>
      <c r="J605" s="23"/>
      <c r="K605" s="23"/>
      <c r="L605" s="61">
        <f t="shared" si="139"/>
        <v>0</v>
      </c>
      <c r="M605" s="61">
        <f t="shared" si="140"/>
        <v>0</v>
      </c>
      <c r="N605" s="42"/>
    </row>
    <row r="606" spans="1:14" ht="25.5">
      <c r="A606" s="57">
        <v>601</v>
      </c>
      <c r="B606" s="6"/>
      <c r="C606" s="6"/>
      <c r="D606" s="16" t="s">
        <v>289</v>
      </c>
      <c r="E606" s="2">
        <v>30000</v>
      </c>
      <c r="F606" s="2">
        <v>27000</v>
      </c>
      <c r="G606" s="2">
        <v>27000</v>
      </c>
      <c r="H606" s="2"/>
      <c r="I606" s="23">
        <v>16305</v>
      </c>
      <c r="J606" s="23">
        <v>16305</v>
      </c>
      <c r="K606" s="23"/>
      <c r="L606" s="61">
        <f t="shared" si="139"/>
        <v>0.6038888888888889</v>
      </c>
      <c r="M606" s="61">
        <f t="shared" si="140"/>
        <v>2.7904576330931166E-05</v>
      </c>
      <c r="N606" s="42"/>
    </row>
    <row r="607" spans="1:14" ht="12.75">
      <c r="A607" s="58">
        <v>602</v>
      </c>
      <c r="B607" s="6"/>
      <c r="C607" s="6"/>
      <c r="D607" s="16" t="s">
        <v>290</v>
      </c>
      <c r="E607" s="2">
        <v>11000</v>
      </c>
      <c r="F607" s="2">
        <v>11000</v>
      </c>
      <c r="G607" s="2">
        <v>11000</v>
      </c>
      <c r="H607" s="2"/>
      <c r="I607" s="23">
        <v>11000</v>
      </c>
      <c r="J607" s="23">
        <v>11000</v>
      </c>
      <c r="K607" s="23"/>
      <c r="L607" s="61">
        <f t="shared" si="139"/>
        <v>1</v>
      </c>
      <c r="M607" s="61">
        <f t="shared" si="140"/>
        <v>1.882553447655583E-05</v>
      </c>
      <c r="N607" s="42"/>
    </row>
    <row r="608" spans="1:14" ht="25.5">
      <c r="A608" s="57">
        <v>603</v>
      </c>
      <c r="B608" s="6"/>
      <c r="C608" s="6"/>
      <c r="D608" s="16" t="s">
        <v>291</v>
      </c>
      <c r="E608" s="2">
        <v>60000</v>
      </c>
      <c r="F608" s="2">
        <v>60000</v>
      </c>
      <c r="G608" s="2">
        <v>60000</v>
      </c>
      <c r="H608" s="2"/>
      <c r="I608" s="23">
        <v>59841</v>
      </c>
      <c r="J608" s="23">
        <v>59841</v>
      </c>
      <c r="K608" s="23"/>
      <c r="L608" s="61">
        <f t="shared" si="139"/>
        <v>0.99735</v>
      </c>
      <c r="M608" s="61">
        <f t="shared" si="140"/>
        <v>0.00010241261896468886</v>
      </c>
      <c r="N608" s="42"/>
    </row>
    <row r="609" spans="1:14" ht="12.75">
      <c r="A609" s="58">
        <v>604</v>
      </c>
      <c r="B609" s="6"/>
      <c r="C609" s="6"/>
      <c r="D609" s="16" t="s">
        <v>292</v>
      </c>
      <c r="E609" s="2">
        <v>75000</v>
      </c>
      <c r="F609" s="2">
        <v>75000</v>
      </c>
      <c r="G609" s="2">
        <v>75000</v>
      </c>
      <c r="H609" s="2"/>
      <c r="I609" s="23">
        <v>74997.84</v>
      </c>
      <c r="J609" s="23">
        <v>74997.84</v>
      </c>
      <c r="K609" s="23"/>
      <c r="L609" s="61">
        <f t="shared" si="139"/>
        <v>0.9999712</v>
      </c>
      <c r="M609" s="61">
        <f t="shared" si="140"/>
        <v>0.00012835222023520164</v>
      </c>
      <c r="N609" s="42"/>
    </row>
    <row r="610" spans="1:14" ht="25.5">
      <c r="A610" s="57">
        <v>605</v>
      </c>
      <c r="B610" s="6"/>
      <c r="C610" s="14"/>
      <c r="D610" s="17" t="s">
        <v>293</v>
      </c>
      <c r="E610" s="2">
        <v>132000</v>
      </c>
      <c r="F610" s="2">
        <v>132000</v>
      </c>
      <c r="G610" s="2">
        <v>132000</v>
      </c>
      <c r="H610" s="2"/>
      <c r="I610" s="23">
        <v>131139.08</v>
      </c>
      <c r="J610" s="23">
        <v>131139.08</v>
      </c>
      <c r="K610" s="23"/>
      <c r="L610" s="61">
        <f t="shared" si="139"/>
        <v>0.9934778787878787</v>
      </c>
      <c r="M610" s="61">
        <f t="shared" si="140"/>
        <v>0.0002244330247058012</v>
      </c>
      <c r="N610" s="42"/>
    </row>
    <row r="611" spans="1:14" ht="25.5">
      <c r="A611" s="58">
        <v>606</v>
      </c>
      <c r="B611" s="6"/>
      <c r="C611" s="14"/>
      <c r="D611" s="17" t="s">
        <v>294</v>
      </c>
      <c r="E611" s="2">
        <v>15000</v>
      </c>
      <c r="F611" s="2">
        <v>18000</v>
      </c>
      <c r="G611" s="2">
        <v>18000</v>
      </c>
      <c r="H611" s="2"/>
      <c r="I611" s="23">
        <v>16171.21</v>
      </c>
      <c r="J611" s="23">
        <v>16171.21</v>
      </c>
      <c r="K611" s="23"/>
      <c r="L611" s="61">
        <f t="shared" si="139"/>
        <v>0.8984005555555555</v>
      </c>
      <c r="M611" s="61">
        <f t="shared" si="140"/>
        <v>2.7675606489329493E-05</v>
      </c>
      <c r="N611" s="42"/>
    </row>
    <row r="612" spans="1:14" ht="25.5">
      <c r="A612" s="57">
        <v>607</v>
      </c>
      <c r="B612" s="6"/>
      <c r="C612" s="6"/>
      <c r="D612" s="16" t="s">
        <v>295</v>
      </c>
      <c r="E612" s="2">
        <v>990000</v>
      </c>
      <c r="F612" s="2">
        <v>1000000</v>
      </c>
      <c r="G612" s="2">
        <v>1000000</v>
      </c>
      <c r="H612" s="2">
        <v>816400</v>
      </c>
      <c r="I612" s="23">
        <v>917929.68</v>
      </c>
      <c r="J612" s="23">
        <v>917929.68</v>
      </c>
      <c r="K612" s="23">
        <v>776115.26</v>
      </c>
      <c r="L612" s="61">
        <f t="shared" si="139"/>
        <v>0.9179296800000001</v>
      </c>
      <c r="M612" s="61">
        <f t="shared" si="140"/>
        <v>0.0015709560761721694</v>
      </c>
      <c r="N612" s="42"/>
    </row>
    <row r="613" spans="1:14" ht="25.5">
      <c r="A613" s="58">
        <v>608</v>
      </c>
      <c r="B613" s="6"/>
      <c r="C613" s="6"/>
      <c r="D613" s="16" t="s">
        <v>296</v>
      </c>
      <c r="E613" s="2">
        <v>10000</v>
      </c>
      <c r="F613" s="2"/>
      <c r="G613" s="2"/>
      <c r="H613" s="2"/>
      <c r="I613" s="23"/>
      <c r="J613" s="23"/>
      <c r="K613" s="23"/>
      <c r="L613" s="61"/>
      <c r="M613" s="61">
        <f t="shared" si="140"/>
        <v>0</v>
      </c>
      <c r="N613" s="42"/>
    </row>
    <row r="614" spans="1:14" ht="25.5">
      <c r="A614" s="57">
        <v>609</v>
      </c>
      <c r="B614" s="6"/>
      <c r="C614" s="6"/>
      <c r="D614" s="16" t="s">
        <v>118</v>
      </c>
      <c r="E614" s="2">
        <v>50000</v>
      </c>
      <c r="F614" s="2">
        <v>45000</v>
      </c>
      <c r="G614" s="2">
        <v>45000</v>
      </c>
      <c r="H614" s="2"/>
      <c r="I614" s="23">
        <v>23068.81</v>
      </c>
      <c r="J614" s="23">
        <v>23068.81</v>
      </c>
      <c r="K614" s="23"/>
      <c r="L614" s="61">
        <f t="shared" si="139"/>
        <v>0.5126402222222223</v>
      </c>
      <c r="M614" s="61">
        <f t="shared" si="140"/>
        <v>3.948024345346509E-05</v>
      </c>
      <c r="N614" s="42"/>
    </row>
    <row r="615" spans="1:14" ht="25.5">
      <c r="A615" s="58">
        <v>610</v>
      </c>
      <c r="B615" s="6"/>
      <c r="C615" s="6"/>
      <c r="D615" s="16" t="s">
        <v>119</v>
      </c>
      <c r="E615" s="2">
        <v>24000</v>
      </c>
      <c r="F615" s="2">
        <v>24000</v>
      </c>
      <c r="G615" s="2">
        <v>24000</v>
      </c>
      <c r="H615" s="2"/>
      <c r="I615" s="23">
        <v>19520</v>
      </c>
      <c r="J615" s="23">
        <v>19520</v>
      </c>
      <c r="K615" s="23"/>
      <c r="L615" s="61">
        <f t="shared" si="139"/>
        <v>0.8133333333333334</v>
      </c>
      <c r="M615" s="61">
        <f t="shared" si="140"/>
        <v>3.3406766634760894E-05</v>
      </c>
      <c r="N615" s="42"/>
    </row>
    <row r="616" spans="1:14" ht="12.75">
      <c r="A616" s="57">
        <v>611</v>
      </c>
      <c r="B616" s="6"/>
      <c r="C616" s="6"/>
      <c r="D616" s="17" t="s">
        <v>298</v>
      </c>
      <c r="E616" s="1">
        <v>1000000</v>
      </c>
      <c r="F616" s="1">
        <v>210000</v>
      </c>
      <c r="G616" s="1"/>
      <c r="H616" s="2"/>
      <c r="I616" s="25">
        <v>199285.71</v>
      </c>
      <c r="J616" s="25"/>
      <c r="K616" s="25"/>
      <c r="L616" s="61">
        <f t="shared" si="139"/>
        <v>0.9489795714285714</v>
      </c>
      <c r="M616" s="61">
        <f t="shared" si="140"/>
        <v>0.00034106000038999155</v>
      </c>
      <c r="N616" s="42"/>
    </row>
    <row r="617" spans="1:14" ht="12.75">
      <c r="A617" s="58">
        <v>612</v>
      </c>
      <c r="B617" s="6"/>
      <c r="C617" s="6"/>
      <c r="D617" s="17" t="s">
        <v>299</v>
      </c>
      <c r="E617" s="1">
        <v>500000</v>
      </c>
      <c r="F617" s="1">
        <v>465000</v>
      </c>
      <c r="G617" s="1"/>
      <c r="H617" s="2"/>
      <c r="I617" s="25">
        <v>348427.73</v>
      </c>
      <c r="J617" s="25"/>
      <c r="K617" s="25"/>
      <c r="L617" s="61">
        <f t="shared" si="139"/>
        <v>0.7493069462365591</v>
      </c>
      <c r="M617" s="61">
        <f t="shared" si="140"/>
        <v>0.0005963034767002806</v>
      </c>
      <c r="N617" s="42"/>
    </row>
    <row r="618" spans="1:14" ht="25.5">
      <c r="A618" s="57">
        <v>613</v>
      </c>
      <c r="B618" s="6"/>
      <c r="C618" s="6"/>
      <c r="D618" s="17" t="s">
        <v>120</v>
      </c>
      <c r="E618" s="1">
        <v>3000000</v>
      </c>
      <c r="F618" s="1">
        <v>3000000</v>
      </c>
      <c r="G618" s="1"/>
      <c r="H618" s="2"/>
      <c r="I618" s="25">
        <v>460618.26</v>
      </c>
      <c r="J618" s="25"/>
      <c r="K618" s="25"/>
      <c r="L618" s="61">
        <f t="shared" si="139"/>
        <v>0.15353942</v>
      </c>
      <c r="M618" s="61">
        <f t="shared" si="140"/>
        <v>0.000788307721287378</v>
      </c>
      <c r="N618" s="42"/>
    </row>
    <row r="619" spans="1:14" ht="12.75">
      <c r="A619" s="58">
        <v>614</v>
      </c>
      <c r="B619" s="6"/>
      <c r="C619" s="6"/>
      <c r="D619" s="17" t="s">
        <v>297</v>
      </c>
      <c r="E619" s="1">
        <v>4000000</v>
      </c>
      <c r="F619" s="1">
        <v>40000</v>
      </c>
      <c r="G619" s="1"/>
      <c r="H619" s="2"/>
      <c r="I619" s="25">
        <v>38687.67</v>
      </c>
      <c r="J619" s="25"/>
      <c r="K619" s="25"/>
      <c r="L619" s="61">
        <f t="shared" si="139"/>
        <v>0.9671917499999999</v>
      </c>
      <c r="M619" s="61">
        <f t="shared" si="140"/>
        <v>6.62105514002377E-05</v>
      </c>
      <c r="N619" s="42"/>
    </row>
    <row r="620" spans="1:14" ht="12.75">
      <c r="A620" s="57">
        <v>615</v>
      </c>
      <c r="B620" s="6"/>
      <c r="C620" s="6"/>
      <c r="D620" s="16" t="s">
        <v>301</v>
      </c>
      <c r="E620" s="1">
        <v>150000</v>
      </c>
      <c r="F620" s="1">
        <v>150000</v>
      </c>
      <c r="G620" s="1">
        <v>150000</v>
      </c>
      <c r="H620" s="2"/>
      <c r="I620" s="25">
        <v>131914.86</v>
      </c>
      <c r="J620" s="25">
        <v>131914.86</v>
      </c>
      <c r="K620" s="25"/>
      <c r="L620" s="61">
        <f t="shared" si="139"/>
        <v>0.8794323999999999</v>
      </c>
      <c r="M620" s="61">
        <f t="shared" si="140"/>
        <v>0.00022576070408182142</v>
      </c>
      <c r="N620" s="42"/>
    </row>
    <row r="621" spans="1:14" ht="51">
      <c r="A621" s="58">
        <v>616</v>
      </c>
      <c r="B621" s="6"/>
      <c r="C621" s="6"/>
      <c r="D621" s="16" t="s">
        <v>121</v>
      </c>
      <c r="E621" s="1">
        <v>7320000</v>
      </c>
      <c r="F621" s="1">
        <v>13280000</v>
      </c>
      <c r="G621" s="1"/>
      <c r="H621" s="2"/>
      <c r="I621" s="25">
        <v>11469648.76</v>
      </c>
      <c r="J621" s="25"/>
      <c r="K621" s="25"/>
      <c r="L621" s="61">
        <f t="shared" si="139"/>
        <v>0.8636783704819277</v>
      </c>
      <c r="M621" s="61">
        <f t="shared" si="140"/>
        <v>0.01962929710594235</v>
      </c>
      <c r="N621" s="42"/>
    </row>
    <row r="622" spans="1:14" ht="25.5">
      <c r="A622" s="57">
        <v>617</v>
      </c>
      <c r="B622" s="6"/>
      <c r="C622" s="6"/>
      <c r="D622" s="17" t="s">
        <v>122</v>
      </c>
      <c r="E622" s="1">
        <v>44000</v>
      </c>
      <c r="F622" s="1">
        <v>0</v>
      </c>
      <c r="G622" s="1"/>
      <c r="H622" s="2"/>
      <c r="I622" s="25"/>
      <c r="J622" s="25"/>
      <c r="K622" s="25"/>
      <c r="L622" s="61"/>
      <c r="M622" s="61">
        <f t="shared" si="140"/>
        <v>0</v>
      </c>
      <c r="N622" s="42"/>
    </row>
    <row r="623" spans="1:14" ht="25.5">
      <c r="A623" s="58">
        <v>618</v>
      </c>
      <c r="B623" s="6"/>
      <c r="C623" s="6"/>
      <c r="D623" s="17" t="s">
        <v>123</v>
      </c>
      <c r="E623" s="1">
        <v>180000</v>
      </c>
      <c r="F623" s="1">
        <v>0</v>
      </c>
      <c r="G623" s="1"/>
      <c r="H623" s="2"/>
      <c r="I623" s="25"/>
      <c r="J623" s="25"/>
      <c r="K623" s="25"/>
      <c r="L623" s="61"/>
      <c r="M623" s="61">
        <f t="shared" si="140"/>
        <v>0</v>
      </c>
      <c r="N623" s="42"/>
    </row>
    <row r="624" spans="1:14" ht="12.75">
      <c r="A624" s="57">
        <v>619</v>
      </c>
      <c r="B624" s="6"/>
      <c r="C624" s="6"/>
      <c r="D624" s="17" t="s">
        <v>300</v>
      </c>
      <c r="E624" s="1">
        <v>150000</v>
      </c>
      <c r="F624" s="1">
        <v>175000</v>
      </c>
      <c r="G624" s="1"/>
      <c r="H624" s="2"/>
      <c r="I624" s="25">
        <v>169692.51</v>
      </c>
      <c r="J624" s="25"/>
      <c r="K624" s="25"/>
      <c r="L624" s="61">
        <f t="shared" si="139"/>
        <v>0.9696714857142857</v>
      </c>
      <c r="M624" s="61">
        <f t="shared" si="140"/>
        <v>0.00029041383612893594</v>
      </c>
      <c r="N624" s="42"/>
    </row>
    <row r="625" spans="1:14" ht="63.75">
      <c r="A625" s="58">
        <v>620</v>
      </c>
      <c r="B625" s="6"/>
      <c r="C625" s="6"/>
      <c r="D625" s="17" t="s">
        <v>124</v>
      </c>
      <c r="E625" s="1">
        <v>800000</v>
      </c>
      <c r="F625" s="1">
        <v>614000</v>
      </c>
      <c r="G625" s="1"/>
      <c r="H625" s="2"/>
      <c r="I625" s="25">
        <v>510936.56</v>
      </c>
      <c r="J625" s="25"/>
      <c r="K625" s="25"/>
      <c r="L625" s="61">
        <f t="shared" si="139"/>
        <v>0.8321442345276873</v>
      </c>
      <c r="M625" s="61">
        <f t="shared" si="140"/>
        <v>0.0008744230750557126</v>
      </c>
      <c r="N625" s="42"/>
    </row>
    <row r="626" spans="1:14" ht="25.5">
      <c r="A626" s="57">
        <v>621</v>
      </c>
      <c r="B626" s="6"/>
      <c r="C626" s="6"/>
      <c r="D626" s="17" t="s">
        <v>125</v>
      </c>
      <c r="E626" s="1">
        <v>424000</v>
      </c>
      <c r="F626" s="1">
        <v>424000</v>
      </c>
      <c r="G626" s="1">
        <v>424000</v>
      </c>
      <c r="H626" s="2"/>
      <c r="I626" s="25">
        <v>423870.94</v>
      </c>
      <c r="J626" s="25">
        <v>423870.94</v>
      </c>
      <c r="K626" s="25"/>
      <c r="L626" s="61">
        <f t="shared" si="139"/>
        <v>0.9996956132075472</v>
      </c>
      <c r="M626" s="61">
        <f t="shared" si="140"/>
        <v>0.0007254179085981935</v>
      </c>
      <c r="N626" s="42"/>
    </row>
    <row r="627" spans="1:14" ht="51">
      <c r="A627" s="58">
        <v>622</v>
      </c>
      <c r="B627" s="6"/>
      <c r="C627" s="6"/>
      <c r="D627" s="17" t="s">
        <v>126</v>
      </c>
      <c r="E627" s="1"/>
      <c r="F627" s="1">
        <v>450000</v>
      </c>
      <c r="G627" s="1"/>
      <c r="H627" s="2"/>
      <c r="I627" s="25">
        <v>445788.45</v>
      </c>
      <c r="J627" s="25"/>
      <c r="K627" s="25"/>
      <c r="L627" s="61">
        <f t="shared" si="139"/>
        <v>0.990641</v>
      </c>
      <c r="M627" s="61">
        <f t="shared" si="140"/>
        <v>0.0007629278031568532</v>
      </c>
      <c r="N627" s="42"/>
    </row>
    <row r="628" spans="1:14" ht="51">
      <c r="A628" s="57">
        <v>623</v>
      </c>
      <c r="B628" s="6"/>
      <c r="C628" s="6"/>
      <c r="D628" s="17" t="s">
        <v>127</v>
      </c>
      <c r="E628" s="1"/>
      <c r="F628" s="1">
        <v>15000</v>
      </c>
      <c r="G628" s="1">
        <v>15000</v>
      </c>
      <c r="H628" s="2"/>
      <c r="I628" s="25">
        <v>14600</v>
      </c>
      <c r="J628" s="25">
        <v>14600</v>
      </c>
      <c r="K628" s="25"/>
      <c r="L628" s="61">
        <f t="shared" si="139"/>
        <v>0.9733333333333334</v>
      </c>
      <c r="M628" s="61">
        <f t="shared" si="140"/>
        <v>2.4986618487065014E-05</v>
      </c>
      <c r="N628" s="42"/>
    </row>
    <row r="629" spans="1:14" ht="38.25">
      <c r="A629" s="58">
        <v>624</v>
      </c>
      <c r="B629" s="6"/>
      <c r="C629" s="6"/>
      <c r="D629" s="17" t="s">
        <v>128</v>
      </c>
      <c r="E629" s="1"/>
      <c r="F629" s="1">
        <v>90000</v>
      </c>
      <c r="G629" s="1"/>
      <c r="H629" s="2"/>
      <c r="I629" s="25"/>
      <c r="J629" s="25"/>
      <c r="K629" s="25"/>
      <c r="L629" s="61">
        <f t="shared" si="139"/>
        <v>0</v>
      </c>
      <c r="M629" s="61">
        <f t="shared" si="140"/>
        <v>0</v>
      </c>
      <c r="N629" s="42"/>
    </row>
    <row r="630" spans="1:14" ht="12.75">
      <c r="A630" s="57">
        <v>625</v>
      </c>
      <c r="B630" s="6"/>
      <c r="C630" s="6"/>
      <c r="D630" s="17" t="s">
        <v>129</v>
      </c>
      <c r="E630" s="1"/>
      <c r="F630" s="1">
        <v>50000</v>
      </c>
      <c r="G630" s="1"/>
      <c r="H630" s="2"/>
      <c r="I630" s="25"/>
      <c r="J630" s="25"/>
      <c r="K630" s="25"/>
      <c r="L630" s="61">
        <f t="shared" si="139"/>
        <v>0</v>
      </c>
      <c r="M630" s="61">
        <f t="shared" si="140"/>
        <v>0</v>
      </c>
      <c r="N630" s="42"/>
    </row>
    <row r="631" spans="1:14" ht="38.25">
      <c r="A631" s="58">
        <v>626</v>
      </c>
      <c r="B631" s="6"/>
      <c r="C631" s="6"/>
      <c r="D631" s="17" t="s">
        <v>130</v>
      </c>
      <c r="E631" s="1"/>
      <c r="F631" s="1">
        <v>35000</v>
      </c>
      <c r="G631" s="1">
        <v>35000</v>
      </c>
      <c r="H631" s="2"/>
      <c r="I631" s="25"/>
      <c r="J631" s="25"/>
      <c r="K631" s="25"/>
      <c r="L631" s="61">
        <f t="shared" si="139"/>
        <v>0</v>
      </c>
      <c r="M631" s="61">
        <f t="shared" si="140"/>
        <v>0</v>
      </c>
      <c r="N631" s="42"/>
    </row>
    <row r="632" spans="1:14" ht="25.5">
      <c r="A632" s="57">
        <v>627</v>
      </c>
      <c r="B632" s="13">
        <v>921</v>
      </c>
      <c r="C632" s="13"/>
      <c r="D632" s="5" t="s">
        <v>302</v>
      </c>
      <c r="E632" s="5">
        <f aca="true" t="shared" si="146" ref="E632:K632">E635+E640+E646+E649+E651+E656+E633</f>
        <v>17729600</v>
      </c>
      <c r="F632" s="5">
        <f t="shared" si="146"/>
        <v>16124600</v>
      </c>
      <c r="G632" s="5">
        <f t="shared" si="146"/>
        <v>10643500</v>
      </c>
      <c r="H632" s="5">
        <f t="shared" si="146"/>
        <v>81000</v>
      </c>
      <c r="I632" s="21">
        <f>I635+I640+I646+I649+I651+I656+I633</f>
        <v>15144335.86</v>
      </c>
      <c r="J632" s="21">
        <f t="shared" si="146"/>
        <v>10058349.540000001</v>
      </c>
      <c r="K632" s="21">
        <f t="shared" si="146"/>
        <v>80980</v>
      </c>
      <c r="L632" s="64">
        <f t="shared" si="139"/>
        <v>0.9392069173808962</v>
      </c>
      <c r="M632" s="64">
        <f t="shared" si="140"/>
        <v>0.025918201532451893</v>
      </c>
      <c r="N632" s="42"/>
    </row>
    <row r="633" spans="1:14" ht="12.75">
      <c r="A633" s="58">
        <v>628</v>
      </c>
      <c r="B633" s="14"/>
      <c r="C633" s="14">
        <v>92104</v>
      </c>
      <c r="D633" s="15" t="s">
        <v>303</v>
      </c>
      <c r="E633" s="12">
        <f aca="true" t="shared" si="147" ref="E633:K633">E634</f>
        <v>0</v>
      </c>
      <c r="F633" s="12">
        <f t="shared" si="147"/>
        <v>44200</v>
      </c>
      <c r="G633" s="12">
        <f t="shared" si="147"/>
        <v>44200</v>
      </c>
      <c r="H633" s="12">
        <f t="shared" si="147"/>
        <v>0</v>
      </c>
      <c r="I633" s="22">
        <f t="shared" si="147"/>
        <v>44200</v>
      </c>
      <c r="J633" s="22">
        <f t="shared" si="147"/>
        <v>44200</v>
      </c>
      <c r="K633" s="22">
        <f t="shared" si="147"/>
        <v>0</v>
      </c>
      <c r="L633" s="61">
        <f t="shared" si="139"/>
        <v>1</v>
      </c>
      <c r="M633" s="61">
        <f t="shared" si="140"/>
        <v>7.564442035125162E-05</v>
      </c>
      <c r="N633" s="42"/>
    </row>
    <row r="634" spans="1:14" ht="12.75">
      <c r="A634" s="57">
        <v>629</v>
      </c>
      <c r="B634" s="6"/>
      <c r="C634" s="6"/>
      <c r="D634" s="16" t="s">
        <v>131</v>
      </c>
      <c r="E634" s="2"/>
      <c r="F634" s="2">
        <v>44200</v>
      </c>
      <c r="G634" s="2">
        <v>44200</v>
      </c>
      <c r="H634" s="2"/>
      <c r="I634" s="23">
        <v>44200</v>
      </c>
      <c r="J634" s="23">
        <v>44200</v>
      </c>
      <c r="K634" s="23"/>
      <c r="L634" s="61">
        <f t="shared" si="139"/>
        <v>1</v>
      </c>
      <c r="M634" s="61">
        <f t="shared" si="140"/>
        <v>7.564442035125162E-05</v>
      </c>
      <c r="N634" s="42"/>
    </row>
    <row r="635" spans="1:14" ht="12.75">
      <c r="A635" s="58">
        <v>630</v>
      </c>
      <c r="B635" s="14"/>
      <c r="C635" s="14">
        <v>92106</v>
      </c>
      <c r="D635" s="15" t="s">
        <v>304</v>
      </c>
      <c r="E635" s="12">
        <f aca="true" t="shared" si="148" ref="E635:K635">SUM(E636:E639)</f>
        <v>5740000</v>
      </c>
      <c r="F635" s="12">
        <f t="shared" si="148"/>
        <v>7503700</v>
      </c>
      <c r="G635" s="12">
        <f t="shared" si="148"/>
        <v>2939700</v>
      </c>
      <c r="H635" s="12">
        <f t="shared" si="148"/>
        <v>6000</v>
      </c>
      <c r="I635" s="22">
        <f t="shared" si="148"/>
        <v>7439715.55</v>
      </c>
      <c r="J635" s="22">
        <f t="shared" si="148"/>
        <v>2929669.49</v>
      </c>
      <c r="K635" s="22">
        <f t="shared" si="148"/>
        <v>6000</v>
      </c>
      <c r="L635" s="61">
        <f t="shared" si="139"/>
        <v>0.991472946679638</v>
      </c>
      <c r="M635" s="61">
        <f t="shared" si="140"/>
        <v>0.012732420143844866</v>
      </c>
      <c r="N635" s="42"/>
    </row>
    <row r="636" spans="1:14" ht="12.75">
      <c r="A636" s="57">
        <v>631</v>
      </c>
      <c r="B636" s="6"/>
      <c r="C636" s="6"/>
      <c r="D636" s="29" t="s">
        <v>354</v>
      </c>
      <c r="E636" s="2">
        <v>2720000</v>
      </c>
      <c r="F636" s="2">
        <v>2813700</v>
      </c>
      <c r="G636" s="2">
        <v>2813700</v>
      </c>
      <c r="H636" s="2"/>
      <c r="I636" s="23">
        <v>2803669.49</v>
      </c>
      <c r="J636" s="23">
        <v>2803669.49</v>
      </c>
      <c r="K636" s="23"/>
      <c r="L636" s="61">
        <f t="shared" si="139"/>
        <v>0.9964351174609944</v>
      </c>
      <c r="M636" s="61">
        <f t="shared" si="140"/>
        <v>0.004798234240442065</v>
      </c>
      <c r="N636" s="42"/>
    </row>
    <row r="637" spans="1:14" ht="25.5">
      <c r="A637" s="58">
        <v>632</v>
      </c>
      <c r="B637" s="6"/>
      <c r="C637" s="6"/>
      <c r="D637" s="29" t="s">
        <v>479</v>
      </c>
      <c r="E637" s="2">
        <v>120000</v>
      </c>
      <c r="F637" s="2">
        <v>120000</v>
      </c>
      <c r="G637" s="2">
        <v>120000</v>
      </c>
      <c r="H637" s="2"/>
      <c r="I637" s="23">
        <v>120000</v>
      </c>
      <c r="J637" s="23">
        <v>120000</v>
      </c>
      <c r="K637" s="23"/>
      <c r="L637" s="61">
        <f t="shared" si="139"/>
        <v>1</v>
      </c>
      <c r="M637" s="61">
        <f t="shared" si="140"/>
        <v>0.0002053694670169727</v>
      </c>
      <c r="N637" s="42"/>
    </row>
    <row r="638" spans="1:14" ht="51">
      <c r="A638" s="57">
        <v>633</v>
      </c>
      <c r="B638" s="6"/>
      <c r="C638" s="6"/>
      <c r="D638" s="16" t="s">
        <v>305</v>
      </c>
      <c r="E638" s="2">
        <v>2900000</v>
      </c>
      <c r="F638" s="2">
        <v>4520000</v>
      </c>
      <c r="G638" s="2">
        <v>6000</v>
      </c>
      <c r="H638" s="2">
        <v>6000</v>
      </c>
      <c r="I638" s="23">
        <v>4475468.1</v>
      </c>
      <c r="J638" s="23">
        <v>6000</v>
      </c>
      <c r="K638" s="23">
        <v>6000</v>
      </c>
      <c r="L638" s="61">
        <f t="shared" si="139"/>
        <v>0.9901478097345132</v>
      </c>
      <c r="M638" s="61">
        <f t="shared" si="140"/>
        <v>0.007659370819570529</v>
      </c>
      <c r="N638" s="42"/>
    </row>
    <row r="639" spans="1:14" ht="38.25">
      <c r="A639" s="58">
        <v>634</v>
      </c>
      <c r="B639" s="6"/>
      <c r="C639" s="6"/>
      <c r="D639" s="16" t="s">
        <v>132</v>
      </c>
      <c r="E639" s="2"/>
      <c r="F639" s="2">
        <v>50000</v>
      </c>
      <c r="G639" s="2"/>
      <c r="H639" s="2"/>
      <c r="I639" s="23">
        <v>40577.96</v>
      </c>
      <c r="J639" s="23"/>
      <c r="K639" s="23"/>
      <c r="L639" s="61">
        <f t="shared" si="139"/>
        <v>0.8115592</v>
      </c>
      <c r="M639" s="61">
        <f t="shared" si="140"/>
        <v>6.944561681530032E-05</v>
      </c>
      <c r="N639" s="42"/>
    </row>
    <row r="640" spans="1:14" ht="12.75">
      <c r="A640" s="57">
        <v>635</v>
      </c>
      <c r="B640" s="14"/>
      <c r="C640" s="14">
        <v>92109</v>
      </c>
      <c r="D640" s="15" t="s">
        <v>306</v>
      </c>
      <c r="E640" s="12">
        <f aca="true" t="shared" si="149" ref="E640:K640">SUM(E641:E645)</f>
        <v>6146000</v>
      </c>
      <c r="F640" s="12">
        <f t="shared" si="149"/>
        <v>2024100</v>
      </c>
      <c r="G640" s="12">
        <f t="shared" si="149"/>
        <v>1872600</v>
      </c>
      <c r="H640" s="12">
        <f t="shared" si="149"/>
        <v>0</v>
      </c>
      <c r="I640" s="22">
        <f t="shared" si="149"/>
        <v>1844799</v>
      </c>
      <c r="J640" s="22">
        <f t="shared" si="149"/>
        <v>1844799</v>
      </c>
      <c r="K640" s="22">
        <f t="shared" si="149"/>
        <v>0</v>
      </c>
      <c r="L640" s="61">
        <f t="shared" si="139"/>
        <v>0.9114169260412035</v>
      </c>
      <c r="M640" s="61">
        <f t="shared" si="140"/>
        <v>0.003157211561528702</v>
      </c>
      <c r="N640" s="42"/>
    </row>
    <row r="641" spans="1:14" ht="12.75">
      <c r="A641" s="58">
        <v>636</v>
      </c>
      <c r="B641" s="6"/>
      <c r="C641" s="6"/>
      <c r="D641" s="29" t="s">
        <v>355</v>
      </c>
      <c r="E641" s="2">
        <v>950000</v>
      </c>
      <c r="F641" s="2">
        <v>1574100</v>
      </c>
      <c r="G641" s="2">
        <v>1574100</v>
      </c>
      <c r="H641" s="2"/>
      <c r="I641" s="23">
        <v>1574100</v>
      </c>
      <c r="J641" s="23">
        <v>1574100</v>
      </c>
      <c r="K641" s="23"/>
      <c r="L641" s="61">
        <f t="shared" si="139"/>
        <v>1</v>
      </c>
      <c r="M641" s="61">
        <f t="shared" si="140"/>
        <v>0.0026939339835951397</v>
      </c>
      <c r="N641" s="42"/>
    </row>
    <row r="642" spans="1:14" ht="12.75">
      <c r="A642" s="57">
        <v>637</v>
      </c>
      <c r="B642" s="6"/>
      <c r="C642" s="6"/>
      <c r="D642" s="16" t="s">
        <v>307</v>
      </c>
      <c r="E642" s="2">
        <v>196000</v>
      </c>
      <c r="F642" s="2">
        <v>196000</v>
      </c>
      <c r="G642" s="2">
        <v>196000</v>
      </c>
      <c r="H642" s="2"/>
      <c r="I642" s="23">
        <v>196000</v>
      </c>
      <c r="J642" s="23">
        <v>196000</v>
      </c>
      <c r="K642" s="23"/>
      <c r="L642" s="61">
        <f t="shared" si="139"/>
        <v>1</v>
      </c>
      <c r="M642" s="61">
        <f t="shared" si="140"/>
        <v>0.0003354367961277221</v>
      </c>
      <c r="N642" s="42"/>
    </row>
    <row r="643" spans="1:14" ht="12.75">
      <c r="A643" s="58">
        <v>638</v>
      </c>
      <c r="B643" s="6"/>
      <c r="C643" s="6"/>
      <c r="D643" s="16" t="s">
        <v>133</v>
      </c>
      <c r="E643" s="2">
        <v>5000000</v>
      </c>
      <c r="F643" s="2">
        <v>71500</v>
      </c>
      <c r="G643" s="2"/>
      <c r="H643" s="2"/>
      <c r="I643" s="23"/>
      <c r="J643" s="23"/>
      <c r="K643" s="23"/>
      <c r="L643" s="61">
        <f t="shared" si="139"/>
        <v>0</v>
      </c>
      <c r="M643" s="61">
        <f t="shared" si="140"/>
        <v>0</v>
      </c>
      <c r="N643" s="42"/>
    </row>
    <row r="644" spans="1:14" ht="25.5">
      <c r="A644" s="57">
        <v>639</v>
      </c>
      <c r="B644" s="6"/>
      <c r="C644" s="6"/>
      <c r="D644" s="16" t="s">
        <v>134</v>
      </c>
      <c r="E644" s="2"/>
      <c r="F644" s="2">
        <v>102500</v>
      </c>
      <c r="G644" s="2">
        <v>102500</v>
      </c>
      <c r="H644" s="2"/>
      <c r="I644" s="23">
        <v>74699</v>
      </c>
      <c r="J644" s="23">
        <v>74699</v>
      </c>
      <c r="K644" s="23"/>
      <c r="L644" s="61">
        <f aca="true" t="shared" si="150" ref="L644:L699">I644/F644</f>
        <v>0.7287707317073171</v>
      </c>
      <c r="M644" s="61">
        <f aca="true" t="shared" si="151" ref="M644:M675">I644/$I$693</f>
        <v>0.00012784078180584039</v>
      </c>
      <c r="N644" s="42"/>
    </row>
    <row r="645" spans="1:14" ht="38.25">
      <c r="A645" s="58">
        <v>640</v>
      </c>
      <c r="B645" s="6"/>
      <c r="C645" s="6"/>
      <c r="D645" s="16" t="s">
        <v>135</v>
      </c>
      <c r="E645" s="2"/>
      <c r="F645" s="2">
        <v>80000</v>
      </c>
      <c r="G645" s="2"/>
      <c r="H645" s="2"/>
      <c r="I645" s="23"/>
      <c r="J645" s="23"/>
      <c r="K645" s="23"/>
      <c r="L645" s="61">
        <f t="shared" si="150"/>
        <v>0</v>
      </c>
      <c r="M645" s="61">
        <f t="shared" si="151"/>
        <v>0</v>
      </c>
      <c r="N645" s="42"/>
    </row>
    <row r="646" spans="1:14" ht="12.75">
      <c r="A646" s="57">
        <v>641</v>
      </c>
      <c r="B646" s="14"/>
      <c r="C646" s="14">
        <v>92110</v>
      </c>
      <c r="D646" s="15" t="s">
        <v>308</v>
      </c>
      <c r="E646" s="12">
        <f aca="true" t="shared" si="152" ref="E646:K646">SUM(E647:E648)</f>
        <v>1438000</v>
      </c>
      <c r="F646" s="12">
        <f t="shared" si="152"/>
        <v>1798000</v>
      </c>
      <c r="G646" s="12">
        <f t="shared" si="152"/>
        <v>1341000</v>
      </c>
      <c r="H646" s="12">
        <f t="shared" si="152"/>
        <v>0</v>
      </c>
      <c r="I646" s="22">
        <f t="shared" si="152"/>
        <v>1797920.38</v>
      </c>
      <c r="J646" s="22">
        <f t="shared" si="152"/>
        <v>1341000</v>
      </c>
      <c r="K646" s="22">
        <f t="shared" si="152"/>
        <v>0</v>
      </c>
      <c r="L646" s="61">
        <f t="shared" si="150"/>
        <v>0.9999557174638487</v>
      </c>
      <c r="M646" s="61">
        <f t="shared" si="151"/>
        <v>0.0030769829181629418</v>
      </c>
      <c r="N646" s="42"/>
    </row>
    <row r="647" spans="1:14" ht="12.75">
      <c r="A647" s="58">
        <v>642</v>
      </c>
      <c r="B647" s="6"/>
      <c r="C647" s="6"/>
      <c r="D647" s="29" t="s">
        <v>356</v>
      </c>
      <c r="E647" s="2">
        <v>1178000</v>
      </c>
      <c r="F647" s="2">
        <v>1341000</v>
      </c>
      <c r="G647" s="2">
        <v>1341000</v>
      </c>
      <c r="H647" s="2"/>
      <c r="I647" s="23">
        <v>1341000</v>
      </c>
      <c r="J647" s="23">
        <v>1341000</v>
      </c>
      <c r="K647" s="23"/>
      <c r="L647" s="61">
        <f t="shared" si="150"/>
        <v>1</v>
      </c>
      <c r="M647" s="61">
        <f t="shared" si="151"/>
        <v>0.00229500379391467</v>
      </c>
      <c r="N647" s="42"/>
    </row>
    <row r="648" spans="1:14" ht="38.25">
      <c r="A648" s="57">
        <v>643</v>
      </c>
      <c r="B648" s="6"/>
      <c r="C648" s="6"/>
      <c r="D648" s="16" t="s">
        <v>136</v>
      </c>
      <c r="E648" s="2">
        <v>260000</v>
      </c>
      <c r="F648" s="2">
        <v>457000</v>
      </c>
      <c r="G648" s="2"/>
      <c r="H648" s="2"/>
      <c r="I648" s="23">
        <v>456920.38</v>
      </c>
      <c r="J648" s="23"/>
      <c r="K648" s="23"/>
      <c r="L648" s="61">
        <f t="shared" si="150"/>
        <v>0.9998257768052516</v>
      </c>
      <c r="M648" s="61">
        <f t="shared" si="151"/>
        <v>0.000781979124248272</v>
      </c>
      <c r="N648" s="42"/>
    </row>
    <row r="649" spans="1:14" ht="12.75">
      <c r="A649" s="58">
        <v>644</v>
      </c>
      <c r="B649" s="14"/>
      <c r="C649" s="14">
        <v>92116</v>
      </c>
      <c r="D649" s="15" t="s">
        <v>309</v>
      </c>
      <c r="E649" s="12">
        <f aca="true" t="shared" si="153" ref="E649:K649">SUM(E650:E650)</f>
        <v>2476000</v>
      </c>
      <c r="F649" s="12">
        <f t="shared" si="153"/>
        <v>2576200</v>
      </c>
      <c r="G649" s="12">
        <f t="shared" si="153"/>
        <v>2576200</v>
      </c>
      <c r="H649" s="12">
        <f t="shared" si="153"/>
        <v>0</v>
      </c>
      <c r="I649" s="22">
        <f t="shared" si="153"/>
        <v>2554000</v>
      </c>
      <c r="J649" s="22">
        <f t="shared" si="153"/>
        <v>2554000</v>
      </c>
      <c r="K649" s="22">
        <f t="shared" si="153"/>
        <v>0</v>
      </c>
      <c r="L649" s="61">
        <f t="shared" si="150"/>
        <v>0.9913826566260383</v>
      </c>
      <c r="M649" s="61">
        <f t="shared" si="151"/>
        <v>0.004370946823011236</v>
      </c>
      <c r="N649" s="42"/>
    </row>
    <row r="650" spans="1:14" ht="12.75">
      <c r="A650" s="57">
        <v>645</v>
      </c>
      <c r="B650" s="6"/>
      <c r="C650" s="6"/>
      <c r="D650" s="29" t="s">
        <v>357</v>
      </c>
      <c r="E650" s="2">
        <v>2476000</v>
      </c>
      <c r="F650" s="2">
        <v>2576200</v>
      </c>
      <c r="G650" s="2">
        <v>2576200</v>
      </c>
      <c r="H650" s="2"/>
      <c r="I650" s="23">
        <v>2554000</v>
      </c>
      <c r="J650" s="23">
        <v>2554000</v>
      </c>
      <c r="K650" s="23"/>
      <c r="L650" s="61">
        <f t="shared" si="150"/>
        <v>0.9913826566260383</v>
      </c>
      <c r="M650" s="61">
        <f t="shared" si="151"/>
        <v>0.004370946823011236</v>
      </c>
      <c r="N650" s="42"/>
    </row>
    <row r="651" spans="1:14" ht="12.75">
      <c r="A651" s="58">
        <v>646</v>
      </c>
      <c r="B651" s="14"/>
      <c r="C651" s="14">
        <v>92120</v>
      </c>
      <c r="D651" s="15" t="s">
        <v>310</v>
      </c>
      <c r="E651" s="12">
        <f aca="true" t="shared" si="154" ref="E651:K651">SUM(E652:E655)</f>
        <v>1143000</v>
      </c>
      <c r="F651" s="12">
        <f t="shared" si="154"/>
        <v>1283000</v>
      </c>
      <c r="G651" s="12">
        <f t="shared" si="154"/>
        <v>1273000</v>
      </c>
      <c r="H651" s="12">
        <f t="shared" si="154"/>
        <v>12000</v>
      </c>
      <c r="I651" s="22">
        <f t="shared" si="154"/>
        <v>802719.2699999999</v>
      </c>
      <c r="J651" s="22">
        <f t="shared" si="154"/>
        <v>794719.3899999999</v>
      </c>
      <c r="K651" s="22">
        <f t="shared" si="154"/>
        <v>12000</v>
      </c>
      <c r="L651" s="61">
        <f t="shared" si="150"/>
        <v>0.6256580436477006</v>
      </c>
      <c r="M651" s="61">
        <f t="shared" si="151"/>
        <v>0.0013737835720346117</v>
      </c>
      <c r="N651" s="42"/>
    </row>
    <row r="652" spans="1:14" ht="12.75">
      <c r="A652" s="57">
        <v>647</v>
      </c>
      <c r="B652" s="6"/>
      <c r="C652" s="6"/>
      <c r="D652" s="16" t="s">
        <v>526</v>
      </c>
      <c r="E652" s="2">
        <v>200000</v>
      </c>
      <c r="F652" s="2">
        <v>113000</v>
      </c>
      <c r="G652" s="2">
        <v>113000</v>
      </c>
      <c r="H652" s="2">
        <v>12000</v>
      </c>
      <c r="I652" s="23">
        <v>102344.41</v>
      </c>
      <c r="J652" s="23">
        <v>102344.41</v>
      </c>
      <c r="K652" s="23">
        <v>12000</v>
      </c>
      <c r="L652" s="61">
        <f t="shared" si="150"/>
        <v>0.9057027433628319</v>
      </c>
      <c r="M652" s="61">
        <f t="shared" si="151"/>
        <v>0.00017515347444888778</v>
      </c>
      <c r="N652" s="42"/>
    </row>
    <row r="653" spans="1:14" ht="25.5">
      <c r="A653" s="58">
        <v>648</v>
      </c>
      <c r="B653" s="6"/>
      <c r="C653" s="6"/>
      <c r="D653" s="17" t="s">
        <v>311</v>
      </c>
      <c r="E653" s="2">
        <v>543000</v>
      </c>
      <c r="F653" s="2">
        <v>620000</v>
      </c>
      <c r="G653" s="2">
        <v>620000</v>
      </c>
      <c r="H653" s="2"/>
      <c r="I653" s="23">
        <v>280832.32</v>
      </c>
      <c r="J653" s="23">
        <v>280832.32</v>
      </c>
      <c r="K653" s="23"/>
      <c r="L653" s="61">
        <f t="shared" si="150"/>
        <v>0.4529553548387097</v>
      </c>
      <c r="M653" s="61">
        <f t="shared" si="151"/>
        <v>0.00048061986566283276</v>
      </c>
      <c r="N653" s="42"/>
    </row>
    <row r="654" spans="1:14" ht="25.5">
      <c r="A654" s="57">
        <v>649</v>
      </c>
      <c r="B654" s="6"/>
      <c r="C654" s="6"/>
      <c r="D654" s="17" t="s">
        <v>312</v>
      </c>
      <c r="E654" s="2">
        <v>400000</v>
      </c>
      <c r="F654" s="2">
        <v>540000</v>
      </c>
      <c r="G654" s="2">
        <v>540000</v>
      </c>
      <c r="H654" s="2"/>
      <c r="I654" s="23">
        <v>411542.66</v>
      </c>
      <c r="J654" s="23">
        <v>411542.66</v>
      </c>
      <c r="K654" s="23"/>
      <c r="L654" s="61">
        <f t="shared" si="150"/>
        <v>0.762116037037037</v>
      </c>
      <c r="M654" s="61">
        <f t="shared" si="151"/>
        <v>0.0007043191394912267</v>
      </c>
      <c r="N654" s="42"/>
    </row>
    <row r="655" spans="1:14" ht="38.25">
      <c r="A655" s="58">
        <v>650</v>
      </c>
      <c r="B655" s="6"/>
      <c r="C655" s="6"/>
      <c r="D655" s="17" t="s">
        <v>313</v>
      </c>
      <c r="E655" s="2"/>
      <c r="F655" s="2">
        <v>10000</v>
      </c>
      <c r="G655" s="2"/>
      <c r="H655" s="2"/>
      <c r="I655" s="23">
        <v>7999.88</v>
      </c>
      <c r="J655" s="23"/>
      <c r="K655" s="23"/>
      <c r="L655" s="61">
        <f t="shared" si="150"/>
        <v>0.799988</v>
      </c>
      <c r="M655" s="61">
        <f t="shared" si="151"/>
        <v>1.3691092431664497E-05</v>
      </c>
      <c r="N655" s="42"/>
    </row>
    <row r="656" spans="1:14" ht="12.75">
      <c r="A656" s="57">
        <v>651</v>
      </c>
      <c r="B656" s="14"/>
      <c r="C656" s="14">
        <v>92195</v>
      </c>
      <c r="D656" s="15" t="s">
        <v>528</v>
      </c>
      <c r="E656" s="12">
        <f aca="true" t="shared" si="155" ref="E656:K656">SUM(E657:E660)</f>
        <v>786600</v>
      </c>
      <c r="F656" s="12">
        <f t="shared" si="155"/>
        <v>895400</v>
      </c>
      <c r="G656" s="12">
        <f t="shared" si="155"/>
        <v>596800</v>
      </c>
      <c r="H656" s="12">
        <f t="shared" si="155"/>
        <v>63000</v>
      </c>
      <c r="I656" s="22">
        <f t="shared" si="155"/>
        <v>660981.6599999999</v>
      </c>
      <c r="J656" s="22">
        <f t="shared" si="155"/>
        <v>549961.6599999999</v>
      </c>
      <c r="K656" s="22">
        <f t="shared" si="155"/>
        <v>62980</v>
      </c>
      <c r="L656" s="61">
        <f t="shared" si="150"/>
        <v>0.7381970739334375</v>
      </c>
      <c r="M656" s="61">
        <f t="shared" si="151"/>
        <v>0.0011312120935182822</v>
      </c>
      <c r="N656" s="42"/>
    </row>
    <row r="657" spans="1:14" ht="12.75">
      <c r="A657" s="58">
        <v>652</v>
      </c>
      <c r="B657" s="6"/>
      <c r="C657" s="6"/>
      <c r="D657" s="16" t="s">
        <v>526</v>
      </c>
      <c r="E657" s="2">
        <v>450000</v>
      </c>
      <c r="F657" s="2">
        <v>548800</v>
      </c>
      <c r="G657" s="2">
        <v>548800</v>
      </c>
      <c r="H657" s="2">
        <v>15000</v>
      </c>
      <c r="I657" s="23">
        <v>501961.66</v>
      </c>
      <c r="J657" s="23">
        <v>501961.66</v>
      </c>
      <c r="K657" s="23">
        <v>14980</v>
      </c>
      <c r="L657" s="61">
        <f t="shared" si="150"/>
        <v>0.9146531705539358</v>
      </c>
      <c r="M657" s="61">
        <f t="shared" si="151"/>
        <v>0.0008590633214762905</v>
      </c>
      <c r="N657" s="42"/>
    </row>
    <row r="658" spans="1:14" ht="51">
      <c r="A658" s="57">
        <v>653</v>
      </c>
      <c r="B658" s="6"/>
      <c r="C658" s="6"/>
      <c r="D658" s="16" t="s">
        <v>137</v>
      </c>
      <c r="E658" s="2">
        <v>300000</v>
      </c>
      <c r="F658" s="2">
        <v>80000</v>
      </c>
      <c r="G658" s="2">
        <v>48000</v>
      </c>
      <c r="H658" s="2">
        <v>48000</v>
      </c>
      <c r="I658" s="23">
        <v>55320</v>
      </c>
      <c r="J658" s="23">
        <v>48000</v>
      </c>
      <c r="K658" s="23">
        <v>48000</v>
      </c>
      <c r="L658" s="61">
        <f t="shared" si="150"/>
        <v>0.6915</v>
      </c>
      <c r="M658" s="61">
        <f t="shared" si="151"/>
        <v>9.467532429482442E-05</v>
      </c>
      <c r="N658" s="42"/>
    </row>
    <row r="659" spans="1:14" ht="63.75">
      <c r="A659" s="58">
        <v>654</v>
      </c>
      <c r="B659" s="6"/>
      <c r="C659" s="6"/>
      <c r="D659" s="16" t="s">
        <v>138</v>
      </c>
      <c r="E659" s="2"/>
      <c r="F659" s="2">
        <v>230000</v>
      </c>
      <c r="G659" s="2"/>
      <c r="H659" s="2"/>
      <c r="I659" s="23">
        <v>73200</v>
      </c>
      <c r="J659" s="23"/>
      <c r="K659" s="23"/>
      <c r="L659" s="61">
        <f t="shared" si="150"/>
        <v>0.3182608695652174</v>
      </c>
      <c r="M659" s="61">
        <f t="shared" si="151"/>
        <v>0.00012527537488035335</v>
      </c>
      <c r="N659" s="42"/>
    </row>
    <row r="660" spans="1:14" ht="12.75">
      <c r="A660" s="57">
        <v>655</v>
      </c>
      <c r="B660" s="6"/>
      <c r="C660" s="6"/>
      <c r="D660" s="16" t="s">
        <v>314</v>
      </c>
      <c r="E660" s="2">
        <v>36600</v>
      </c>
      <c r="F660" s="2">
        <v>36600</v>
      </c>
      <c r="G660" s="2"/>
      <c r="H660" s="2"/>
      <c r="I660" s="23">
        <v>30500</v>
      </c>
      <c r="J660" s="23"/>
      <c r="K660" s="23"/>
      <c r="L660" s="61">
        <f t="shared" si="150"/>
        <v>0.8333333333333334</v>
      </c>
      <c r="M660" s="61">
        <f t="shared" si="151"/>
        <v>5.21980728668139E-05</v>
      </c>
      <c r="N660" s="42"/>
    </row>
    <row r="661" spans="1:14" ht="38.25">
      <c r="A661" s="60">
        <v>656</v>
      </c>
      <c r="B661" s="13">
        <v>925</v>
      </c>
      <c r="C661" s="13"/>
      <c r="D661" s="5" t="s">
        <v>315</v>
      </c>
      <c r="E661" s="5">
        <f aca="true" t="shared" si="156" ref="E661:K661">E662+E664</f>
        <v>6075000</v>
      </c>
      <c r="F661" s="5">
        <f t="shared" si="156"/>
        <v>6889400</v>
      </c>
      <c r="G661" s="5">
        <f t="shared" si="156"/>
        <v>6166200</v>
      </c>
      <c r="H661" s="5">
        <f t="shared" si="156"/>
        <v>3441800</v>
      </c>
      <c r="I661" s="21">
        <f t="shared" si="156"/>
        <v>6881921.28</v>
      </c>
      <c r="J661" s="21">
        <f t="shared" si="156"/>
        <v>6163080.850000001</v>
      </c>
      <c r="K661" s="21">
        <f t="shared" si="156"/>
        <v>3440305.35</v>
      </c>
      <c r="L661" s="64">
        <f t="shared" si="150"/>
        <v>0.998914459894911</v>
      </c>
      <c r="M661" s="64">
        <f t="shared" si="151"/>
        <v>0.011777804211053023</v>
      </c>
      <c r="N661" s="42"/>
    </row>
    <row r="662" spans="1:14" ht="12.75">
      <c r="A662" s="57">
        <v>657</v>
      </c>
      <c r="B662" s="14"/>
      <c r="C662" s="14">
        <v>92503</v>
      </c>
      <c r="D662" s="15" t="s">
        <v>316</v>
      </c>
      <c r="E662" s="12">
        <f aca="true" t="shared" si="157" ref="E662:K662">E663</f>
        <v>15000</v>
      </c>
      <c r="F662" s="12">
        <f t="shared" si="157"/>
        <v>15000</v>
      </c>
      <c r="G662" s="12">
        <f t="shared" si="157"/>
        <v>15000</v>
      </c>
      <c r="H662" s="12">
        <f t="shared" si="157"/>
        <v>0</v>
      </c>
      <c r="I662" s="22">
        <f t="shared" si="157"/>
        <v>14978.15</v>
      </c>
      <c r="J662" s="22">
        <f t="shared" si="157"/>
        <v>14978.15</v>
      </c>
      <c r="K662" s="22">
        <f t="shared" si="157"/>
        <v>0</v>
      </c>
      <c r="L662" s="61">
        <f t="shared" si="150"/>
        <v>0.9985433333333333</v>
      </c>
      <c r="M662" s="61">
        <f t="shared" si="151"/>
        <v>2.5633789020002248E-05</v>
      </c>
      <c r="N662" s="42"/>
    </row>
    <row r="663" spans="1:14" ht="12.75">
      <c r="A663" s="58">
        <v>658</v>
      </c>
      <c r="B663" s="6"/>
      <c r="C663" s="6"/>
      <c r="D663" s="16" t="s">
        <v>526</v>
      </c>
      <c r="E663" s="2">
        <v>15000</v>
      </c>
      <c r="F663" s="2">
        <v>15000</v>
      </c>
      <c r="G663" s="2">
        <v>15000</v>
      </c>
      <c r="H663" s="2"/>
      <c r="I663" s="23">
        <v>14978.15</v>
      </c>
      <c r="J663" s="23">
        <v>14978.15</v>
      </c>
      <c r="K663" s="23"/>
      <c r="L663" s="61">
        <f t="shared" si="150"/>
        <v>0.9985433333333333</v>
      </c>
      <c r="M663" s="61">
        <f t="shared" si="151"/>
        <v>2.5633789020002248E-05</v>
      </c>
      <c r="N663" s="42"/>
    </row>
    <row r="664" spans="1:14" ht="12.75">
      <c r="A664" s="57">
        <v>659</v>
      </c>
      <c r="B664" s="14"/>
      <c r="C664" s="14">
        <v>92504</v>
      </c>
      <c r="D664" s="15" t="s">
        <v>317</v>
      </c>
      <c r="E664" s="12">
        <f aca="true" t="shared" si="158" ref="E664:K664">SUM(E665:E672)</f>
        <v>6060000</v>
      </c>
      <c r="F664" s="12">
        <f t="shared" si="158"/>
        <v>6874400</v>
      </c>
      <c r="G664" s="12">
        <f t="shared" si="158"/>
        <v>6151200</v>
      </c>
      <c r="H664" s="12">
        <f t="shared" si="158"/>
        <v>3441800</v>
      </c>
      <c r="I664" s="22">
        <f t="shared" si="158"/>
        <v>6866943.13</v>
      </c>
      <c r="J664" s="22">
        <f t="shared" si="158"/>
        <v>6148102.7</v>
      </c>
      <c r="K664" s="22">
        <f t="shared" si="158"/>
        <v>3440305.35</v>
      </c>
      <c r="L664" s="61">
        <f t="shared" si="150"/>
        <v>0.9989152696962644</v>
      </c>
      <c r="M664" s="61">
        <f t="shared" si="151"/>
        <v>0.011752170422033019</v>
      </c>
      <c r="N664" s="42"/>
    </row>
    <row r="665" spans="1:14" ht="12.75">
      <c r="A665" s="58">
        <v>660</v>
      </c>
      <c r="B665" s="6"/>
      <c r="C665" s="14"/>
      <c r="D665" s="29" t="s">
        <v>358</v>
      </c>
      <c r="E665" s="2">
        <v>5760000</v>
      </c>
      <c r="F665" s="2">
        <v>6151200</v>
      </c>
      <c r="G665" s="2">
        <v>6151200</v>
      </c>
      <c r="H665" s="2">
        <v>3441800</v>
      </c>
      <c r="I665" s="23">
        <v>6148102.7</v>
      </c>
      <c r="J665" s="23">
        <v>6148102.7</v>
      </c>
      <c r="K665" s="23">
        <v>3440305.35</v>
      </c>
      <c r="L665" s="61">
        <f t="shared" si="150"/>
        <v>0.9994964722330603</v>
      </c>
      <c r="M665" s="61">
        <f t="shared" si="151"/>
        <v>0.010521938122205091</v>
      </c>
      <c r="N665" s="42"/>
    </row>
    <row r="666" spans="1:14" ht="38.25">
      <c r="A666" s="57">
        <v>661</v>
      </c>
      <c r="B666" s="6"/>
      <c r="C666" s="14"/>
      <c r="D666" s="16" t="s">
        <v>139</v>
      </c>
      <c r="E666" s="2">
        <v>300000</v>
      </c>
      <c r="F666" s="2"/>
      <c r="G666" s="2"/>
      <c r="H666" s="2"/>
      <c r="I666" s="23"/>
      <c r="J666" s="23"/>
      <c r="K666" s="23"/>
      <c r="L666" s="61"/>
      <c r="M666" s="61">
        <f t="shared" si="151"/>
        <v>0</v>
      </c>
      <c r="N666" s="42"/>
    </row>
    <row r="667" spans="1:14" ht="12.75">
      <c r="A667" s="58">
        <v>662</v>
      </c>
      <c r="B667" s="6"/>
      <c r="C667" s="14"/>
      <c r="D667" s="16" t="s">
        <v>140</v>
      </c>
      <c r="E667" s="2"/>
      <c r="F667" s="2">
        <v>152200</v>
      </c>
      <c r="G667" s="2"/>
      <c r="H667" s="2"/>
      <c r="I667" s="23">
        <v>147904.01</v>
      </c>
      <c r="J667" s="23"/>
      <c r="K667" s="23"/>
      <c r="L667" s="61">
        <f t="shared" si="150"/>
        <v>0.9717740473061761</v>
      </c>
      <c r="M667" s="61">
        <f t="shared" si="151"/>
        <v>0.0002531247308614417</v>
      </c>
      <c r="N667" s="42"/>
    </row>
    <row r="668" spans="1:14" ht="38.25">
      <c r="A668" s="57">
        <v>663</v>
      </c>
      <c r="B668" s="6"/>
      <c r="C668" s="14"/>
      <c r="D668" s="16" t="s">
        <v>318</v>
      </c>
      <c r="E668" s="2"/>
      <c r="F668" s="2">
        <v>271000</v>
      </c>
      <c r="G668" s="2"/>
      <c r="H668" s="2"/>
      <c r="I668" s="23">
        <v>270999.42</v>
      </c>
      <c r="J668" s="23"/>
      <c r="K668" s="23"/>
      <c r="L668" s="61">
        <f t="shared" si="150"/>
        <v>0.9999978597785977</v>
      </c>
      <c r="M668" s="61">
        <f t="shared" si="151"/>
        <v>0.00046379172039423945</v>
      </c>
      <c r="N668" s="42"/>
    </row>
    <row r="669" spans="1:14" ht="63.75">
      <c r="A669" s="58">
        <v>664</v>
      </c>
      <c r="B669" s="6"/>
      <c r="C669" s="14"/>
      <c r="D669" s="16" t="s">
        <v>141</v>
      </c>
      <c r="E669" s="2"/>
      <c r="F669" s="2">
        <v>27600</v>
      </c>
      <c r="G669" s="2"/>
      <c r="H669" s="2"/>
      <c r="I669" s="23">
        <v>27600</v>
      </c>
      <c r="J669" s="23"/>
      <c r="K669" s="23"/>
      <c r="L669" s="61">
        <f t="shared" si="150"/>
        <v>1</v>
      </c>
      <c r="M669" s="61">
        <f t="shared" si="151"/>
        <v>4.723497741390372E-05</v>
      </c>
      <c r="N669" s="42"/>
    </row>
    <row r="670" spans="1:14" ht="38.25">
      <c r="A670" s="57">
        <v>665</v>
      </c>
      <c r="B670" s="6"/>
      <c r="C670" s="14"/>
      <c r="D670" s="16" t="s">
        <v>142</v>
      </c>
      <c r="E670" s="2"/>
      <c r="F670" s="2">
        <v>215400</v>
      </c>
      <c r="G670" s="2"/>
      <c r="H670" s="2"/>
      <c r="I670" s="23">
        <v>215337</v>
      </c>
      <c r="J670" s="23"/>
      <c r="K670" s="23"/>
      <c r="L670" s="61">
        <f t="shared" si="150"/>
        <v>0.9997075208913649</v>
      </c>
      <c r="M670" s="61">
        <f t="shared" si="151"/>
        <v>0.00036853037432528214</v>
      </c>
      <c r="N670" s="42"/>
    </row>
    <row r="671" spans="1:14" ht="38.25">
      <c r="A671" s="58">
        <v>666</v>
      </c>
      <c r="B671" s="6"/>
      <c r="C671" s="14"/>
      <c r="D671" s="16" t="s">
        <v>143</v>
      </c>
      <c r="E671" s="2"/>
      <c r="F671" s="2">
        <v>22000</v>
      </c>
      <c r="G671" s="2"/>
      <c r="H671" s="2"/>
      <c r="I671" s="23">
        <v>22000</v>
      </c>
      <c r="J671" s="23"/>
      <c r="K671" s="23"/>
      <c r="L671" s="61">
        <f t="shared" si="150"/>
        <v>1</v>
      </c>
      <c r="M671" s="61">
        <f t="shared" si="151"/>
        <v>3.765106895311166E-05</v>
      </c>
      <c r="N671" s="42"/>
    </row>
    <row r="672" spans="1:14" ht="38.25">
      <c r="A672" s="57">
        <v>667</v>
      </c>
      <c r="B672" s="6"/>
      <c r="C672" s="14"/>
      <c r="D672" s="16" t="s">
        <v>144</v>
      </c>
      <c r="E672" s="2"/>
      <c r="F672" s="2">
        <v>35000</v>
      </c>
      <c r="G672" s="2"/>
      <c r="H672" s="2"/>
      <c r="I672" s="23">
        <v>35000</v>
      </c>
      <c r="J672" s="23"/>
      <c r="K672" s="23"/>
      <c r="L672" s="61">
        <f t="shared" si="150"/>
        <v>1</v>
      </c>
      <c r="M672" s="61">
        <f t="shared" si="151"/>
        <v>5.9899427879950374E-05</v>
      </c>
      <c r="N672" s="42"/>
    </row>
    <row r="673" spans="1:14" ht="19.5" customHeight="1">
      <c r="A673" s="60">
        <v>668</v>
      </c>
      <c r="B673" s="13">
        <v>926</v>
      </c>
      <c r="C673" s="13"/>
      <c r="D673" s="5" t="s">
        <v>319</v>
      </c>
      <c r="E673" s="5">
        <f aca="true" t="shared" si="159" ref="E673:K673">E674+E685+E687</f>
        <v>12972818</v>
      </c>
      <c r="F673" s="5">
        <f t="shared" si="159"/>
        <v>13144851</v>
      </c>
      <c r="G673" s="5">
        <f t="shared" si="159"/>
        <v>7126018</v>
      </c>
      <c r="H673" s="5">
        <f t="shared" si="159"/>
        <v>3541150</v>
      </c>
      <c r="I673" s="21">
        <f t="shared" si="159"/>
        <v>7989373.890000001</v>
      </c>
      <c r="J673" s="21">
        <f t="shared" si="159"/>
        <v>6908677.0600000005</v>
      </c>
      <c r="K673" s="21">
        <f t="shared" si="159"/>
        <v>3413476.36</v>
      </c>
      <c r="L673" s="64">
        <f t="shared" si="150"/>
        <v>0.6077949373484721</v>
      </c>
      <c r="M673" s="64">
        <f t="shared" si="151"/>
        <v>0.013673112146571818</v>
      </c>
      <c r="N673" s="42"/>
    </row>
    <row r="674" spans="1:14" ht="12.75">
      <c r="A674" s="57">
        <v>669</v>
      </c>
      <c r="B674" s="14"/>
      <c r="C674" s="14">
        <v>92601</v>
      </c>
      <c r="D674" s="15" t="s">
        <v>320</v>
      </c>
      <c r="E674" s="12">
        <f aca="true" t="shared" si="160" ref="E674:K674">SUM(E675:E684)</f>
        <v>6170000</v>
      </c>
      <c r="F674" s="12">
        <f t="shared" si="160"/>
        <v>6248833</v>
      </c>
      <c r="G674" s="12">
        <f t="shared" si="160"/>
        <v>400000</v>
      </c>
      <c r="H674" s="12">
        <f t="shared" si="160"/>
        <v>0</v>
      </c>
      <c r="I674" s="22">
        <f t="shared" si="160"/>
        <v>1411370.77</v>
      </c>
      <c r="J674" s="22">
        <f t="shared" si="160"/>
        <v>398729.89</v>
      </c>
      <c r="K674" s="22">
        <f t="shared" si="160"/>
        <v>0</v>
      </c>
      <c r="L674" s="61">
        <f t="shared" si="150"/>
        <v>0.22586149605854405</v>
      </c>
      <c r="M674" s="61">
        <f t="shared" si="151"/>
        <v>0.0024154371899852865</v>
      </c>
      <c r="N674" s="42"/>
    </row>
    <row r="675" spans="1:14" ht="25.5">
      <c r="A675" s="58">
        <v>670</v>
      </c>
      <c r="B675" s="14"/>
      <c r="C675" s="14"/>
      <c r="D675" s="17" t="s">
        <v>145</v>
      </c>
      <c r="E675" s="1">
        <v>900000</v>
      </c>
      <c r="F675" s="1"/>
      <c r="G675" s="1"/>
      <c r="H675" s="2"/>
      <c r="I675" s="25"/>
      <c r="J675" s="25"/>
      <c r="K675" s="25"/>
      <c r="L675" s="61"/>
      <c r="M675" s="61">
        <f t="shared" si="151"/>
        <v>0</v>
      </c>
      <c r="N675" s="42"/>
    </row>
    <row r="676" spans="1:14" ht="25.5">
      <c r="A676" s="57">
        <v>671</v>
      </c>
      <c r="B676" s="14"/>
      <c r="C676" s="14"/>
      <c r="D676" s="17" t="s">
        <v>145</v>
      </c>
      <c r="E676" s="1">
        <v>3000000</v>
      </c>
      <c r="F676" s="1"/>
      <c r="G676" s="1"/>
      <c r="H676" s="2"/>
      <c r="I676" s="25"/>
      <c r="J676" s="25"/>
      <c r="K676" s="25"/>
      <c r="L676" s="61"/>
      <c r="M676" s="61">
        <f aca="true" t="shared" si="161" ref="M676:M693">I676/$I$693</f>
        <v>0</v>
      </c>
      <c r="N676" s="42"/>
    </row>
    <row r="677" spans="1:14" ht="25.5">
      <c r="A677" s="58">
        <v>672</v>
      </c>
      <c r="B677" s="14"/>
      <c r="C677" s="14"/>
      <c r="D677" s="17" t="s">
        <v>146</v>
      </c>
      <c r="E677" s="1">
        <v>2000000</v>
      </c>
      <c r="F677" s="1">
        <v>2200000</v>
      </c>
      <c r="G677" s="1"/>
      <c r="H677" s="2"/>
      <c r="I677" s="25">
        <v>499999.99</v>
      </c>
      <c r="J677" s="25"/>
      <c r="K677" s="25"/>
      <c r="L677" s="61">
        <f t="shared" si="150"/>
        <v>0.22727272272727272</v>
      </c>
      <c r="M677" s="61">
        <f t="shared" si="161"/>
        <v>0.0008557060954565974</v>
      </c>
      <c r="N677" s="42"/>
    </row>
    <row r="678" spans="1:14" ht="51">
      <c r="A678" s="57">
        <v>673</v>
      </c>
      <c r="B678" s="14"/>
      <c r="C678" s="14"/>
      <c r="D678" s="17" t="s">
        <v>147</v>
      </c>
      <c r="E678" s="1">
        <v>270000</v>
      </c>
      <c r="F678" s="1">
        <v>253000</v>
      </c>
      <c r="G678" s="1"/>
      <c r="H678" s="2"/>
      <c r="I678" s="25">
        <v>251851.37</v>
      </c>
      <c r="J678" s="25"/>
      <c r="K678" s="25"/>
      <c r="L678" s="61">
        <f t="shared" si="150"/>
        <v>0.9954599604743083</v>
      </c>
      <c r="M678" s="61">
        <f t="shared" si="161"/>
        <v>0.00043102151353661993</v>
      </c>
      <c r="N678" s="42"/>
    </row>
    <row r="679" spans="1:14" ht="51">
      <c r="A679" s="58">
        <v>674</v>
      </c>
      <c r="B679" s="14"/>
      <c r="C679" s="14"/>
      <c r="D679" s="17" t="s">
        <v>148</v>
      </c>
      <c r="E679" s="1"/>
      <c r="F679" s="1">
        <v>400000</v>
      </c>
      <c r="G679" s="1">
        <v>400000</v>
      </c>
      <c r="H679" s="2"/>
      <c r="I679" s="25">
        <v>398729.89</v>
      </c>
      <c r="J679" s="25">
        <v>398729.89</v>
      </c>
      <c r="K679" s="25"/>
      <c r="L679" s="61">
        <f t="shared" si="150"/>
        <v>0.9968247250000001</v>
      </c>
      <c r="M679" s="61">
        <f t="shared" si="161"/>
        <v>0.0006823912082753014</v>
      </c>
      <c r="N679" s="42"/>
    </row>
    <row r="680" spans="1:14" ht="38.25">
      <c r="A680" s="57">
        <v>675</v>
      </c>
      <c r="B680" s="14"/>
      <c r="C680" s="14"/>
      <c r="D680" s="16" t="s">
        <v>149</v>
      </c>
      <c r="E680" s="1"/>
      <c r="F680" s="1">
        <v>300000</v>
      </c>
      <c r="G680" s="1"/>
      <c r="H680" s="2"/>
      <c r="I680" s="25"/>
      <c r="J680" s="25"/>
      <c r="K680" s="25"/>
      <c r="L680" s="61">
        <f t="shared" si="150"/>
        <v>0</v>
      </c>
      <c r="M680" s="61">
        <f t="shared" si="161"/>
        <v>0</v>
      </c>
      <c r="N680" s="42"/>
    </row>
    <row r="681" spans="1:14" ht="38.25">
      <c r="A681" s="58">
        <v>676</v>
      </c>
      <c r="B681" s="14"/>
      <c r="C681" s="14"/>
      <c r="D681" s="17" t="s">
        <v>150</v>
      </c>
      <c r="E681" s="1"/>
      <c r="F681" s="1">
        <v>17000</v>
      </c>
      <c r="G681" s="1"/>
      <c r="H681" s="2"/>
      <c r="I681" s="25">
        <v>16770</v>
      </c>
      <c r="J681" s="25"/>
      <c r="K681" s="25"/>
      <c r="L681" s="61">
        <f t="shared" si="150"/>
        <v>0.9864705882352941</v>
      </c>
      <c r="M681" s="61">
        <f t="shared" si="161"/>
        <v>2.8700383015621938E-05</v>
      </c>
      <c r="N681" s="42"/>
    </row>
    <row r="682" spans="1:14" ht="38.25">
      <c r="A682" s="57">
        <v>677</v>
      </c>
      <c r="B682" s="14"/>
      <c r="C682" s="14"/>
      <c r="D682" s="16" t="s">
        <v>151</v>
      </c>
      <c r="E682" s="1"/>
      <c r="F682" s="1">
        <v>200000</v>
      </c>
      <c r="G682" s="1"/>
      <c r="H682" s="2"/>
      <c r="I682" s="25">
        <v>196115</v>
      </c>
      <c r="J682" s="25"/>
      <c r="K682" s="25"/>
      <c r="L682" s="61">
        <f t="shared" si="150"/>
        <v>0.980575</v>
      </c>
      <c r="M682" s="61">
        <f t="shared" si="161"/>
        <v>0.00033563360853361337</v>
      </c>
      <c r="N682" s="42"/>
    </row>
    <row r="683" spans="1:14" ht="25.5">
      <c r="A683" s="58">
        <v>678</v>
      </c>
      <c r="B683" s="14"/>
      <c r="C683" s="14"/>
      <c r="D683" s="17" t="s">
        <v>152</v>
      </c>
      <c r="E683" s="1"/>
      <c r="F683" s="1">
        <v>2828833</v>
      </c>
      <c r="G683" s="1"/>
      <c r="H683" s="2"/>
      <c r="I683" s="25"/>
      <c r="J683" s="25"/>
      <c r="K683" s="25"/>
      <c r="L683" s="61">
        <f t="shared" si="150"/>
        <v>0</v>
      </c>
      <c r="M683" s="61">
        <f t="shared" si="161"/>
        <v>0</v>
      </c>
      <c r="N683" s="42"/>
    </row>
    <row r="684" spans="1:14" ht="38.25">
      <c r="A684" s="57">
        <v>679</v>
      </c>
      <c r="B684" s="14"/>
      <c r="C684" s="14"/>
      <c r="D684" s="17" t="s">
        <v>153</v>
      </c>
      <c r="E684" s="1"/>
      <c r="F684" s="1">
        <v>50000</v>
      </c>
      <c r="G684" s="1"/>
      <c r="H684" s="2"/>
      <c r="I684" s="25">
        <v>47904.52</v>
      </c>
      <c r="J684" s="25"/>
      <c r="K684" s="25"/>
      <c r="L684" s="61">
        <f t="shared" si="150"/>
        <v>0.9580903999999999</v>
      </c>
      <c r="M684" s="61">
        <f t="shared" si="161"/>
        <v>8.198438116753258E-05</v>
      </c>
      <c r="N684" s="42"/>
    </row>
    <row r="685" spans="1:14" ht="12.75">
      <c r="A685" s="58">
        <v>680</v>
      </c>
      <c r="B685" s="14"/>
      <c r="C685" s="14">
        <v>92604</v>
      </c>
      <c r="D685" s="15" t="s">
        <v>321</v>
      </c>
      <c r="E685" s="12">
        <f aca="true" t="shared" si="162" ref="E685:K685">SUM(E686:E686)</f>
        <v>5800000</v>
      </c>
      <c r="F685" s="12">
        <f t="shared" si="162"/>
        <v>6057200</v>
      </c>
      <c r="G685" s="12">
        <f t="shared" si="162"/>
        <v>6057200</v>
      </c>
      <c r="H685" s="12">
        <f t="shared" si="162"/>
        <v>3526200</v>
      </c>
      <c r="I685" s="22">
        <f t="shared" si="162"/>
        <v>5919486.94</v>
      </c>
      <c r="J685" s="22">
        <f t="shared" si="162"/>
        <v>5919486.94</v>
      </c>
      <c r="K685" s="22">
        <f t="shared" si="162"/>
        <v>3402031.76</v>
      </c>
      <c r="L685" s="61">
        <f t="shared" si="150"/>
        <v>0.9772645677870964</v>
      </c>
      <c r="M685" s="61">
        <f t="shared" si="161"/>
        <v>0.010130682315681091</v>
      </c>
      <c r="N685" s="42"/>
    </row>
    <row r="686" spans="1:14" ht="25.5">
      <c r="A686" s="57">
        <v>681</v>
      </c>
      <c r="B686" s="14"/>
      <c r="C686" s="14"/>
      <c r="D686" s="29" t="s">
        <v>359</v>
      </c>
      <c r="E686" s="2">
        <v>5800000</v>
      </c>
      <c r="F686" s="2">
        <v>6057200</v>
      </c>
      <c r="G686" s="2">
        <v>6057200</v>
      </c>
      <c r="H686" s="2">
        <v>3526200</v>
      </c>
      <c r="I686" s="23">
        <v>5919486.94</v>
      </c>
      <c r="J686" s="23">
        <v>5919486.94</v>
      </c>
      <c r="K686" s="23">
        <v>3402031.76</v>
      </c>
      <c r="L686" s="61">
        <f t="shared" si="150"/>
        <v>0.9772645677870964</v>
      </c>
      <c r="M686" s="61">
        <f t="shared" si="161"/>
        <v>0.010130682315681091</v>
      </c>
      <c r="N686" s="42"/>
    </row>
    <row r="687" spans="1:14" ht="12.75">
      <c r="A687" s="58">
        <v>682</v>
      </c>
      <c r="B687" s="14"/>
      <c r="C687" s="14">
        <v>92695</v>
      </c>
      <c r="D687" s="15" t="s">
        <v>528</v>
      </c>
      <c r="E687" s="12">
        <f aca="true" t="shared" si="163" ref="E687:K687">SUM(E688:E692)</f>
        <v>1002818</v>
      </c>
      <c r="F687" s="12">
        <f t="shared" si="163"/>
        <v>838818</v>
      </c>
      <c r="G687" s="12">
        <f t="shared" si="163"/>
        <v>668818</v>
      </c>
      <c r="H687" s="12">
        <f t="shared" si="163"/>
        <v>14950</v>
      </c>
      <c r="I687" s="22">
        <f t="shared" si="163"/>
        <v>658516.1799999999</v>
      </c>
      <c r="J687" s="22">
        <f t="shared" si="163"/>
        <v>590460.23</v>
      </c>
      <c r="K687" s="22">
        <f t="shared" si="163"/>
        <v>11444.6</v>
      </c>
      <c r="L687" s="61">
        <f t="shared" si="150"/>
        <v>0.785052514371413</v>
      </c>
      <c r="M687" s="61">
        <f t="shared" si="161"/>
        <v>0.0011269926409054405</v>
      </c>
      <c r="N687" s="42"/>
    </row>
    <row r="688" spans="1:14" ht="12.75">
      <c r="A688" s="57">
        <v>683</v>
      </c>
      <c r="B688" s="6"/>
      <c r="C688" s="6"/>
      <c r="D688" s="16" t="s">
        <v>526</v>
      </c>
      <c r="E688" s="2">
        <v>700000</v>
      </c>
      <c r="F688" s="2">
        <v>366000</v>
      </c>
      <c r="G688" s="2">
        <v>366000</v>
      </c>
      <c r="H688" s="2"/>
      <c r="I688" s="23">
        <v>361642.36</v>
      </c>
      <c r="J688" s="23">
        <v>361642.36</v>
      </c>
      <c r="K688" s="23"/>
      <c r="L688" s="61">
        <f t="shared" si="150"/>
        <v>0.9880938797814207</v>
      </c>
      <c r="M688" s="61">
        <f t="shared" si="161"/>
        <v>0.0006189191560330014</v>
      </c>
      <c r="N688" s="42"/>
    </row>
    <row r="689" spans="1:14" ht="38.25">
      <c r="A689" s="58">
        <v>684</v>
      </c>
      <c r="B689" s="6"/>
      <c r="C689" s="6"/>
      <c r="D689" s="16" t="s">
        <v>322</v>
      </c>
      <c r="E689" s="2">
        <v>120000</v>
      </c>
      <c r="F689" s="2">
        <v>120000</v>
      </c>
      <c r="G689" s="2">
        <v>120000</v>
      </c>
      <c r="H689" s="2"/>
      <c r="I689" s="23">
        <v>119100</v>
      </c>
      <c r="J689" s="23">
        <v>119100</v>
      </c>
      <c r="K689" s="23"/>
      <c r="L689" s="61">
        <f t="shared" si="150"/>
        <v>0.9925</v>
      </c>
      <c r="M689" s="61">
        <f t="shared" si="161"/>
        <v>0.00020382919601434542</v>
      </c>
      <c r="N689" s="42"/>
    </row>
    <row r="690" spans="1:14" ht="25.5">
      <c r="A690" s="57">
        <v>685</v>
      </c>
      <c r="B690" s="6"/>
      <c r="C690" s="6"/>
      <c r="D690" s="16" t="s">
        <v>323</v>
      </c>
      <c r="E690" s="2">
        <v>182818</v>
      </c>
      <c r="F690" s="2">
        <v>182818</v>
      </c>
      <c r="G690" s="2">
        <v>182818</v>
      </c>
      <c r="H690" s="2">
        <v>14950</v>
      </c>
      <c r="I690" s="23">
        <v>109717.87</v>
      </c>
      <c r="J690" s="23">
        <v>109717.87</v>
      </c>
      <c r="K690" s="23">
        <v>11444.6</v>
      </c>
      <c r="L690" s="61">
        <f t="shared" si="150"/>
        <v>0.6001480707588968</v>
      </c>
      <c r="M690" s="61">
        <f t="shared" si="161"/>
        <v>0.00018777250403447917</v>
      </c>
      <c r="N690" s="42"/>
    </row>
    <row r="691" spans="1:14" ht="38.25">
      <c r="A691" s="58">
        <v>686</v>
      </c>
      <c r="B691" s="6"/>
      <c r="C691" s="6"/>
      <c r="D691" s="16" t="s">
        <v>154</v>
      </c>
      <c r="E691" s="2"/>
      <c r="F691" s="2">
        <v>70000</v>
      </c>
      <c r="G691" s="2"/>
      <c r="H691" s="2"/>
      <c r="I691" s="23">
        <v>68055.95</v>
      </c>
      <c r="J691" s="23"/>
      <c r="K691" s="23"/>
      <c r="L691" s="61">
        <f t="shared" si="150"/>
        <v>0.9722278571428571</v>
      </c>
      <c r="M691" s="61">
        <f t="shared" si="161"/>
        <v>0.00011647178482361453</v>
      </c>
      <c r="N691" s="42"/>
    </row>
    <row r="692" spans="1:14" ht="12.75">
      <c r="A692" s="57">
        <v>687</v>
      </c>
      <c r="B692" s="6"/>
      <c r="C692" s="6"/>
      <c r="D692" s="16" t="s">
        <v>155</v>
      </c>
      <c r="E692" s="2"/>
      <c r="F692" s="2">
        <v>100000</v>
      </c>
      <c r="G692" s="2"/>
      <c r="H692" s="2"/>
      <c r="I692" s="23"/>
      <c r="J692" s="23"/>
      <c r="K692" s="23"/>
      <c r="L692" s="61">
        <f t="shared" si="150"/>
        <v>0</v>
      </c>
      <c r="M692" s="61">
        <f t="shared" si="161"/>
        <v>0</v>
      </c>
      <c r="N692" s="42"/>
    </row>
    <row r="693" spans="1:14" ht="19.5" customHeight="1">
      <c r="A693" s="60">
        <v>688</v>
      </c>
      <c r="B693" s="45" t="s">
        <v>324</v>
      </c>
      <c r="C693" s="45"/>
      <c r="D693" s="36" t="s">
        <v>325</v>
      </c>
      <c r="E693" s="37">
        <f aca="true" t="shared" si="164" ref="E693:K693">E6+E14+E19+E59+E62+E87+E110+E145+E150+E175+E179+E182+E188+E371+E409+E481+E512+E566+E632+E661+E673</f>
        <v>639991429</v>
      </c>
      <c r="F693" s="37">
        <f t="shared" si="164"/>
        <v>661321787</v>
      </c>
      <c r="G693" s="37">
        <f t="shared" si="164"/>
        <v>398165827</v>
      </c>
      <c r="H693" s="37">
        <f t="shared" si="164"/>
        <v>191833734</v>
      </c>
      <c r="I693" s="38">
        <f t="shared" si="164"/>
        <v>584312759.5499998</v>
      </c>
      <c r="J693" s="38">
        <f t="shared" si="164"/>
        <v>377178384.32</v>
      </c>
      <c r="K693" s="38">
        <f t="shared" si="164"/>
        <v>186666923.26</v>
      </c>
      <c r="L693" s="65">
        <f t="shared" si="150"/>
        <v>0.8835528649383508</v>
      </c>
      <c r="M693" s="65">
        <f t="shared" si="161"/>
        <v>1</v>
      </c>
      <c r="N693" s="42"/>
    </row>
    <row r="694" spans="1:14" ht="12.75">
      <c r="A694" s="57">
        <v>689</v>
      </c>
      <c r="B694" s="46"/>
      <c r="C694" s="46"/>
      <c r="D694" s="17"/>
      <c r="E694" s="2"/>
      <c r="F694" s="2"/>
      <c r="G694" s="2"/>
      <c r="H694" s="2"/>
      <c r="I694" s="23"/>
      <c r="J694" s="23"/>
      <c r="K694" s="23"/>
      <c r="L694" s="61"/>
      <c r="M694" s="61"/>
      <c r="N694" s="42"/>
    </row>
    <row r="695" spans="1:14" ht="19.5" customHeight="1">
      <c r="A695" s="60">
        <v>690</v>
      </c>
      <c r="B695" s="45" t="s">
        <v>326</v>
      </c>
      <c r="C695" s="45"/>
      <c r="D695" s="36" t="s">
        <v>327</v>
      </c>
      <c r="E695" s="37">
        <f aca="true" t="shared" si="165" ref="E695:K695">SUM(E696:E698)</f>
        <v>113548744</v>
      </c>
      <c r="F695" s="37">
        <f t="shared" si="165"/>
        <v>78406571</v>
      </c>
      <c r="G695" s="37">
        <f t="shared" si="165"/>
        <v>78406571</v>
      </c>
      <c r="H695" s="37">
        <f t="shared" si="165"/>
        <v>0</v>
      </c>
      <c r="I695" s="38">
        <f t="shared" si="165"/>
        <v>61543957.25</v>
      </c>
      <c r="J695" s="38">
        <f t="shared" si="165"/>
        <v>61543957.25</v>
      </c>
      <c r="K695" s="38">
        <f t="shared" si="165"/>
        <v>0</v>
      </c>
      <c r="L695" s="65">
        <f t="shared" si="150"/>
        <v>0.7849336664652762</v>
      </c>
      <c r="M695" s="65"/>
      <c r="N695" s="42"/>
    </row>
    <row r="696" spans="1:14" ht="38.25">
      <c r="A696" s="57">
        <v>691</v>
      </c>
      <c r="B696" s="6"/>
      <c r="C696" s="6" t="s">
        <v>328</v>
      </c>
      <c r="D696" s="16" t="s">
        <v>329</v>
      </c>
      <c r="E696" s="2"/>
      <c r="F696" s="2">
        <v>555815</v>
      </c>
      <c r="G696" s="2">
        <v>555815</v>
      </c>
      <c r="H696" s="2"/>
      <c r="I696" s="23">
        <v>555814.64</v>
      </c>
      <c r="J696" s="23">
        <v>555814.64</v>
      </c>
      <c r="K696" s="23"/>
      <c r="L696" s="61">
        <f t="shared" si="150"/>
        <v>0.9999993523024747</v>
      </c>
      <c r="M696" s="61"/>
      <c r="N696" s="42"/>
    </row>
    <row r="697" spans="1:14" ht="38.25">
      <c r="A697" s="58">
        <v>692</v>
      </c>
      <c r="B697" s="6"/>
      <c r="C697" s="6" t="s">
        <v>330</v>
      </c>
      <c r="D697" s="16" t="s">
        <v>331</v>
      </c>
      <c r="E697" s="2">
        <v>110408744</v>
      </c>
      <c r="F697" s="2">
        <v>74710756</v>
      </c>
      <c r="G697" s="2">
        <v>74710756</v>
      </c>
      <c r="H697" s="2"/>
      <c r="I697" s="23">
        <v>58069949</v>
      </c>
      <c r="J697" s="23">
        <v>58069949</v>
      </c>
      <c r="K697" s="23"/>
      <c r="L697" s="61">
        <f t="shared" si="150"/>
        <v>0.7772635709910364</v>
      </c>
      <c r="M697" s="61"/>
      <c r="N697" s="42"/>
    </row>
    <row r="698" spans="1:14" ht="25.5">
      <c r="A698" s="57">
        <v>693</v>
      </c>
      <c r="B698" s="6"/>
      <c r="C698" s="6" t="s">
        <v>332</v>
      </c>
      <c r="D698" s="16" t="s">
        <v>333</v>
      </c>
      <c r="E698" s="2">
        <v>3140000</v>
      </c>
      <c r="F698" s="2">
        <v>3140000</v>
      </c>
      <c r="G698" s="2">
        <v>3140000</v>
      </c>
      <c r="H698" s="2"/>
      <c r="I698" s="23">
        <v>2918193.61</v>
      </c>
      <c r="J698" s="23">
        <v>2918193.61</v>
      </c>
      <c r="K698" s="23"/>
      <c r="L698" s="61">
        <f t="shared" si="150"/>
        <v>0.9293610222929936</v>
      </c>
      <c r="M698" s="61"/>
      <c r="N698" s="42"/>
    </row>
    <row r="699" spans="1:14" ht="19.5" customHeight="1">
      <c r="A699" s="60">
        <v>694</v>
      </c>
      <c r="B699" s="45" t="s">
        <v>334</v>
      </c>
      <c r="C699" s="45"/>
      <c r="D699" s="36" t="s">
        <v>335</v>
      </c>
      <c r="E699" s="37">
        <f>E695+E693</f>
        <v>753540173</v>
      </c>
      <c r="F699" s="37">
        <f>F695+F693</f>
        <v>739728358</v>
      </c>
      <c r="G699" s="37">
        <f>G695+G693</f>
        <v>476572398</v>
      </c>
      <c r="H699" s="37">
        <f>H693+H695</f>
        <v>191833734</v>
      </c>
      <c r="I699" s="38">
        <f>I695+I693</f>
        <v>645856716.7999998</v>
      </c>
      <c r="J699" s="38">
        <f>J695+J693</f>
        <v>438722341.57</v>
      </c>
      <c r="K699" s="38">
        <f>K695+K693</f>
        <v>186666923.26</v>
      </c>
      <c r="L699" s="65">
        <f t="shared" si="150"/>
        <v>0.8730998478227866</v>
      </c>
      <c r="M699" s="65"/>
      <c r="N699" s="42"/>
    </row>
    <row r="700" spans="1:13" ht="12.75">
      <c r="A700" s="50"/>
      <c r="C700" s="52"/>
      <c r="D700" s="53"/>
      <c r="F700" s="54"/>
      <c r="G700" s="54"/>
      <c r="H700" s="54"/>
      <c r="I700" s="62"/>
      <c r="J700" s="62"/>
      <c r="K700" s="62"/>
      <c r="L700" s="54"/>
      <c r="M700" s="54"/>
    </row>
    <row r="701" spans="1:13" ht="12.75">
      <c r="A701" s="50"/>
      <c r="C701" s="52"/>
      <c r="D701" s="53"/>
      <c r="H701" s="47"/>
      <c r="I701" s="63"/>
      <c r="J701" s="63"/>
      <c r="K701" s="63"/>
      <c r="L701" s="54"/>
      <c r="M701" s="54"/>
    </row>
    <row r="702" spans="1:13" ht="12.75">
      <c r="A702" s="50"/>
      <c r="C702" s="52"/>
      <c r="D702" s="53"/>
      <c r="F702" s="54"/>
      <c r="G702" s="54"/>
      <c r="H702" s="55"/>
      <c r="I702" s="62"/>
      <c r="J702" s="62"/>
      <c r="K702" s="62"/>
      <c r="L702" s="54"/>
      <c r="M702" s="54"/>
    </row>
    <row r="703" spans="1:13" ht="12.75">
      <c r="A703" s="50"/>
      <c r="C703" s="52"/>
      <c r="D703" s="53"/>
      <c r="F703" s="54"/>
      <c r="G703" s="54"/>
      <c r="H703" s="55"/>
      <c r="I703" s="62"/>
      <c r="J703" s="62"/>
      <c r="K703" s="62"/>
      <c r="L703" s="54"/>
      <c r="M703" s="54"/>
    </row>
    <row r="704" spans="1:13" ht="12.75">
      <c r="A704" s="50"/>
      <c r="C704" s="52"/>
      <c r="D704" s="53"/>
      <c r="F704" s="54"/>
      <c r="G704" s="54"/>
      <c r="H704" s="55"/>
      <c r="I704" s="62"/>
      <c r="J704" s="62"/>
      <c r="K704" s="62"/>
      <c r="L704" s="54"/>
      <c r="M704" s="54"/>
    </row>
    <row r="705" spans="1:13" ht="12.75">
      <c r="A705" s="51"/>
      <c r="C705" s="52"/>
      <c r="D705" s="53"/>
      <c r="F705" s="54"/>
      <c r="G705" s="54"/>
      <c r="H705" s="55"/>
      <c r="I705" s="54"/>
      <c r="J705" s="54"/>
      <c r="K705" s="55"/>
      <c r="L705" s="54"/>
      <c r="M705" s="54"/>
    </row>
    <row r="706" spans="1:13" ht="12.75">
      <c r="A706" s="51"/>
      <c r="C706" s="52"/>
      <c r="D706" s="53"/>
      <c r="F706" s="54"/>
      <c r="G706" s="54"/>
      <c r="H706" s="55"/>
      <c r="I706" s="54"/>
      <c r="J706" s="54"/>
      <c r="K706" s="55"/>
      <c r="L706" s="54"/>
      <c r="M706" s="54"/>
    </row>
    <row r="707" spans="1:13" ht="12.75">
      <c r="A707" s="51"/>
      <c r="C707" s="52"/>
      <c r="D707" s="53"/>
      <c r="F707" s="54"/>
      <c r="G707" s="54"/>
      <c r="H707" s="55"/>
      <c r="I707" s="54"/>
      <c r="J707" s="54"/>
      <c r="K707" s="55"/>
      <c r="L707" s="54"/>
      <c r="M707" s="54"/>
    </row>
    <row r="708" spans="1:13" ht="12.75">
      <c r="A708" s="51"/>
      <c r="C708" s="52"/>
      <c r="D708" s="53"/>
      <c r="F708" s="54"/>
      <c r="G708" s="54"/>
      <c r="H708" s="55"/>
      <c r="I708" s="54"/>
      <c r="J708" s="54"/>
      <c r="K708" s="55"/>
      <c r="L708" s="54"/>
      <c r="M708" s="54"/>
    </row>
    <row r="709" spans="1:13" ht="12.75">
      <c r="A709" s="51"/>
      <c r="C709" s="52"/>
      <c r="D709" s="53"/>
      <c r="F709" s="54"/>
      <c r="G709" s="54"/>
      <c r="H709" s="55"/>
      <c r="I709" s="54"/>
      <c r="J709" s="54"/>
      <c r="K709" s="55"/>
      <c r="L709" s="54"/>
      <c r="M709" s="54"/>
    </row>
    <row r="710" spans="1:13" ht="12.75">
      <c r="A710" s="51"/>
      <c r="C710" s="52"/>
      <c r="D710" s="53"/>
      <c r="F710" s="54"/>
      <c r="G710" s="54"/>
      <c r="H710" s="55"/>
      <c r="I710" s="54"/>
      <c r="J710" s="54"/>
      <c r="K710" s="55"/>
      <c r="L710" s="54"/>
      <c r="M710" s="54"/>
    </row>
    <row r="711" spans="1:13" ht="12.75">
      <c r="A711" s="51"/>
      <c r="C711" s="52"/>
      <c r="D711" s="53"/>
      <c r="F711" s="54"/>
      <c r="G711" s="54"/>
      <c r="H711" s="55"/>
      <c r="I711" s="54"/>
      <c r="J711" s="54"/>
      <c r="K711" s="55"/>
      <c r="L711" s="54"/>
      <c r="M711" s="54"/>
    </row>
    <row r="712" spans="1:13" ht="12.75">
      <c r="A712" s="51"/>
      <c r="C712" s="52"/>
      <c r="D712" s="53"/>
      <c r="F712" s="54"/>
      <c r="G712" s="54"/>
      <c r="H712" s="55"/>
      <c r="I712" s="54"/>
      <c r="J712" s="54"/>
      <c r="K712" s="55"/>
      <c r="L712" s="54"/>
      <c r="M712" s="54"/>
    </row>
    <row r="713" spans="1:13" ht="12.75">
      <c r="A713" s="51"/>
      <c r="C713" s="52"/>
      <c r="D713" s="53"/>
      <c r="F713" s="54"/>
      <c r="G713" s="54"/>
      <c r="H713" s="55"/>
      <c r="I713" s="54"/>
      <c r="J713" s="54"/>
      <c r="K713" s="55"/>
      <c r="L713" s="54"/>
      <c r="M713" s="54"/>
    </row>
    <row r="714" spans="1:13" ht="12.75">
      <c r="A714" s="51"/>
      <c r="C714" s="52"/>
      <c r="D714" s="53"/>
      <c r="F714" s="54"/>
      <c r="G714" s="54"/>
      <c r="H714" s="55"/>
      <c r="I714" s="54"/>
      <c r="J714" s="54"/>
      <c r="K714" s="55"/>
      <c r="L714" s="54"/>
      <c r="M714" s="54"/>
    </row>
    <row r="715" spans="1:13" ht="12.75">
      <c r="A715" s="51"/>
      <c r="C715" s="52"/>
      <c r="D715" s="53"/>
      <c r="F715" s="54"/>
      <c r="G715" s="54"/>
      <c r="H715" s="55"/>
      <c r="I715" s="54"/>
      <c r="J715" s="54"/>
      <c r="K715" s="55"/>
      <c r="L715" s="54"/>
      <c r="M715" s="54"/>
    </row>
    <row r="716" spans="1:13" ht="12.75">
      <c r="A716" s="51"/>
      <c r="C716" s="52"/>
      <c r="D716" s="53"/>
      <c r="F716" s="54"/>
      <c r="G716" s="54"/>
      <c r="H716" s="55"/>
      <c r="I716" s="54"/>
      <c r="J716" s="54"/>
      <c r="K716" s="55"/>
      <c r="L716" s="54"/>
      <c r="M716" s="54"/>
    </row>
    <row r="717" spans="1:13" ht="12.75">
      <c r="A717" s="51"/>
      <c r="C717" s="52"/>
      <c r="D717" s="53"/>
      <c r="F717" s="54"/>
      <c r="G717" s="54"/>
      <c r="H717" s="55"/>
      <c r="I717" s="54"/>
      <c r="J717" s="54"/>
      <c r="K717" s="55"/>
      <c r="L717" s="54"/>
      <c r="M717" s="54"/>
    </row>
    <row r="718" spans="1:13" ht="12.75">
      <c r="A718" s="51"/>
      <c r="C718" s="52"/>
      <c r="D718" s="53"/>
      <c r="F718" s="54"/>
      <c r="G718" s="54"/>
      <c r="H718" s="55"/>
      <c r="I718" s="54"/>
      <c r="J718" s="54"/>
      <c r="K718" s="55"/>
      <c r="L718" s="54"/>
      <c r="M718" s="54"/>
    </row>
    <row r="719" spans="1:13" ht="12.75">
      <c r="A719" s="51"/>
      <c r="C719" s="52"/>
      <c r="D719" s="53"/>
      <c r="F719" s="54"/>
      <c r="G719" s="54"/>
      <c r="H719" s="55"/>
      <c r="I719" s="54"/>
      <c r="J719" s="54"/>
      <c r="K719" s="55"/>
      <c r="L719" s="54"/>
      <c r="M719" s="54"/>
    </row>
    <row r="720" spans="1:13" ht="12.75">
      <c r="A720" s="51"/>
      <c r="C720" s="52"/>
      <c r="D720" s="53"/>
      <c r="F720" s="54"/>
      <c r="G720" s="54"/>
      <c r="H720" s="55"/>
      <c r="I720" s="54"/>
      <c r="J720" s="54"/>
      <c r="K720" s="55"/>
      <c r="L720" s="54"/>
      <c r="M720" s="54"/>
    </row>
    <row r="721" spans="1:13" ht="12.75">
      <c r="A721" s="51"/>
      <c r="C721" s="52"/>
      <c r="D721" s="53"/>
      <c r="F721" s="54"/>
      <c r="G721" s="54"/>
      <c r="H721" s="55"/>
      <c r="I721" s="54"/>
      <c r="J721" s="54"/>
      <c r="K721" s="55"/>
      <c r="L721" s="54"/>
      <c r="M721" s="54"/>
    </row>
    <row r="722" spans="1:13" ht="12.75">
      <c r="A722" s="51"/>
      <c r="C722" s="52"/>
      <c r="D722" s="53"/>
      <c r="F722" s="54"/>
      <c r="G722" s="54"/>
      <c r="H722" s="55"/>
      <c r="I722" s="54"/>
      <c r="J722" s="54"/>
      <c r="K722" s="55"/>
      <c r="L722" s="54"/>
      <c r="M722" s="54"/>
    </row>
    <row r="723" spans="1:13" ht="12.75">
      <c r="A723" s="51"/>
      <c r="C723" s="52"/>
      <c r="D723" s="53"/>
      <c r="F723" s="54"/>
      <c r="G723" s="54"/>
      <c r="H723" s="55"/>
      <c r="I723" s="54"/>
      <c r="J723" s="54"/>
      <c r="K723" s="55"/>
      <c r="L723" s="54"/>
      <c r="M723" s="54"/>
    </row>
    <row r="724" spans="1:13" ht="12.75">
      <c r="A724" s="51"/>
      <c r="C724" s="52"/>
      <c r="D724" s="53"/>
      <c r="F724" s="54"/>
      <c r="G724" s="54"/>
      <c r="H724" s="55"/>
      <c r="I724" s="54"/>
      <c r="J724" s="54"/>
      <c r="K724" s="55"/>
      <c r="L724" s="54"/>
      <c r="M724" s="54"/>
    </row>
    <row r="725" spans="1:13" ht="12.75">
      <c r="A725" s="51"/>
      <c r="C725" s="52"/>
      <c r="D725" s="53"/>
      <c r="F725" s="54"/>
      <c r="G725" s="54"/>
      <c r="H725" s="55"/>
      <c r="I725" s="54"/>
      <c r="J725" s="54"/>
      <c r="K725" s="55"/>
      <c r="L725" s="54"/>
      <c r="M725" s="54"/>
    </row>
    <row r="726" spans="1:13" ht="12.75">
      <c r="A726" s="51"/>
      <c r="C726" s="52"/>
      <c r="D726" s="53"/>
      <c r="F726" s="54"/>
      <c r="G726" s="54"/>
      <c r="H726" s="55"/>
      <c r="I726" s="54"/>
      <c r="J726" s="54"/>
      <c r="K726" s="55"/>
      <c r="L726" s="54"/>
      <c r="M726" s="54"/>
    </row>
    <row r="727" spans="1:13" ht="12.75">
      <c r="A727" s="51"/>
      <c r="C727" s="52"/>
      <c r="D727" s="53"/>
      <c r="F727" s="54"/>
      <c r="G727" s="54"/>
      <c r="H727" s="55"/>
      <c r="I727" s="54"/>
      <c r="J727" s="54"/>
      <c r="K727" s="55"/>
      <c r="L727" s="54"/>
      <c r="M727" s="54"/>
    </row>
    <row r="728" spans="1:13" ht="12.75">
      <c r="A728" s="51"/>
      <c r="C728" s="52"/>
      <c r="D728" s="53"/>
      <c r="F728" s="54"/>
      <c r="G728" s="54"/>
      <c r="H728" s="55"/>
      <c r="I728" s="54"/>
      <c r="J728" s="54"/>
      <c r="K728" s="55"/>
      <c r="L728" s="54"/>
      <c r="M728" s="54"/>
    </row>
    <row r="729" spans="1:13" ht="12.75">
      <c r="A729" s="51"/>
      <c r="C729" s="52"/>
      <c r="D729" s="53"/>
      <c r="F729" s="54"/>
      <c r="G729" s="54"/>
      <c r="H729" s="55"/>
      <c r="I729" s="54"/>
      <c r="J729" s="54"/>
      <c r="K729" s="55"/>
      <c r="L729" s="54"/>
      <c r="M729" s="54"/>
    </row>
    <row r="730" spans="1:13" ht="12.75">
      <c r="A730" s="51"/>
      <c r="C730" s="52"/>
      <c r="D730" s="53"/>
      <c r="F730" s="54"/>
      <c r="G730" s="54"/>
      <c r="H730" s="55"/>
      <c r="I730" s="54"/>
      <c r="J730" s="54"/>
      <c r="K730" s="55"/>
      <c r="L730" s="54"/>
      <c r="M730" s="54"/>
    </row>
    <row r="731" spans="1:13" ht="12.75">
      <c r="A731" s="51"/>
      <c r="C731" s="52"/>
      <c r="D731" s="53"/>
      <c r="F731" s="54"/>
      <c r="G731" s="54"/>
      <c r="H731" s="55"/>
      <c r="I731" s="54"/>
      <c r="J731" s="54"/>
      <c r="K731" s="55"/>
      <c r="L731" s="54"/>
      <c r="M731" s="54"/>
    </row>
    <row r="732" spans="1:13" ht="12.75">
      <c r="A732" s="51"/>
      <c r="C732" s="52"/>
      <c r="D732" s="53"/>
      <c r="F732" s="54"/>
      <c r="G732" s="54"/>
      <c r="H732" s="55"/>
      <c r="I732" s="54"/>
      <c r="J732" s="54"/>
      <c r="K732" s="55"/>
      <c r="L732" s="54"/>
      <c r="M732" s="54"/>
    </row>
    <row r="733" spans="1:13" ht="12.75">
      <c r="A733" s="51"/>
      <c r="C733" s="52"/>
      <c r="D733" s="53"/>
      <c r="F733" s="54"/>
      <c r="G733" s="54"/>
      <c r="H733" s="55"/>
      <c r="I733" s="54"/>
      <c r="J733" s="54"/>
      <c r="K733" s="55"/>
      <c r="L733" s="54"/>
      <c r="M733" s="54"/>
    </row>
    <row r="734" spans="1:13" ht="12.75">
      <c r="A734" s="51"/>
      <c r="C734" s="52"/>
      <c r="D734" s="53"/>
      <c r="F734" s="54"/>
      <c r="G734" s="54"/>
      <c r="H734" s="55"/>
      <c r="I734" s="54"/>
      <c r="J734" s="54"/>
      <c r="K734" s="55"/>
      <c r="L734" s="54"/>
      <c r="M734" s="54"/>
    </row>
    <row r="735" spans="1:13" ht="12.75">
      <c r="A735" s="51"/>
      <c r="C735" s="52"/>
      <c r="D735" s="53"/>
      <c r="F735" s="54"/>
      <c r="G735" s="54"/>
      <c r="H735" s="55"/>
      <c r="I735" s="54"/>
      <c r="J735" s="54"/>
      <c r="K735" s="55"/>
      <c r="L735" s="54"/>
      <c r="M735" s="54"/>
    </row>
    <row r="736" spans="1:13" ht="12.75">
      <c r="A736" s="51"/>
      <c r="C736" s="52"/>
      <c r="D736" s="53"/>
      <c r="F736" s="54"/>
      <c r="G736" s="54"/>
      <c r="H736" s="55"/>
      <c r="I736" s="54"/>
      <c r="J736" s="54"/>
      <c r="K736" s="55"/>
      <c r="L736" s="54"/>
      <c r="M736" s="54"/>
    </row>
    <row r="737" spans="1:13" ht="12.75">
      <c r="A737" s="51"/>
      <c r="C737" s="52"/>
      <c r="D737" s="53"/>
      <c r="F737" s="54"/>
      <c r="G737" s="54"/>
      <c r="H737" s="55"/>
      <c r="I737" s="54"/>
      <c r="J737" s="54"/>
      <c r="K737" s="55"/>
      <c r="L737" s="54"/>
      <c r="M737" s="54"/>
    </row>
    <row r="738" spans="1:13" ht="12.75">
      <c r="A738" s="51"/>
      <c r="C738" s="52"/>
      <c r="D738" s="53"/>
      <c r="F738" s="54"/>
      <c r="G738" s="54"/>
      <c r="H738" s="55"/>
      <c r="I738" s="54"/>
      <c r="J738" s="54"/>
      <c r="K738" s="55"/>
      <c r="L738" s="54"/>
      <c r="M738" s="54"/>
    </row>
    <row r="739" spans="1:13" ht="12.75">
      <c r="A739" s="51"/>
      <c r="C739" s="52"/>
      <c r="D739" s="53"/>
      <c r="F739" s="54"/>
      <c r="G739" s="54"/>
      <c r="H739" s="55"/>
      <c r="I739" s="54"/>
      <c r="J739" s="54"/>
      <c r="K739" s="55"/>
      <c r="L739" s="54"/>
      <c r="M739" s="54"/>
    </row>
    <row r="740" spans="1:13" ht="12.75">
      <c r="A740" s="51"/>
      <c r="C740" s="52"/>
      <c r="D740" s="53"/>
      <c r="F740" s="54"/>
      <c r="G740" s="54"/>
      <c r="H740" s="55"/>
      <c r="I740" s="54"/>
      <c r="J740" s="54"/>
      <c r="K740" s="55"/>
      <c r="L740" s="54"/>
      <c r="M740" s="54"/>
    </row>
    <row r="741" spans="1:13" ht="12.75">
      <c r="A741" s="51"/>
      <c r="C741" s="52"/>
      <c r="D741" s="53"/>
      <c r="F741" s="54"/>
      <c r="G741" s="54"/>
      <c r="H741" s="55"/>
      <c r="I741" s="54"/>
      <c r="J741" s="54"/>
      <c r="K741" s="55"/>
      <c r="L741" s="54"/>
      <c r="M741" s="54"/>
    </row>
    <row r="742" spans="1:13" ht="12.75">
      <c r="A742" s="51"/>
      <c r="C742" s="52"/>
      <c r="D742" s="53"/>
      <c r="F742" s="54"/>
      <c r="G742" s="54"/>
      <c r="H742" s="55"/>
      <c r="I742" s="54"/>
      <c r="J742" s="54"/>
      <c r="K742" s="55"/>
      <c r="L742" s="54"/>
      <c r="M742" s="54"/>
    </row>
    <row r="743" spans="1:13" ht="12.75">
      <c r="A743" s="51"/>
      <c r="C743" s="52"/>
      <c r="D743" s="53"/>
      <c r="F743" s="54"/>
      <c r="G743" s="54"/>
      <c r="H743" s="55"/>
      <c r="I743" s="54"/>
      <c r="J743" s="54"/>
      <c r="K743" s="55"/>
      <c r="L743" s="54"/>
      <c r="M743" s="54"/>
    </row>
    <row r="744" spans="1:13" ht="12.75">
      <c r="A744" s="51"/>
      <c r="C744" s="52"/>
      <c r="D744" s="53"/>
      <c r="F744" s="54"/>
      <c r="G744" s="54"/>
      <c r="H744" s="55"/>
      <c r="I744" s="54"/>
      <c r="J744" s="54"/>
      <c r="K744" s="55"/>
      <c r="L744" s="54"/>
      <c r="M744" s="54"/>
    </row>
    <row r="745" spans="1:13" ht="12.75">
      <c r="A745" s="51"/>
      <c r="C745" s="52"/>
      <c r="D745" s="53"/>
      <c r="F745" s="54"/>
      <c r="G745" s="54"/>
      <c r="H745" s="55"/>
      <c r="I745" s="54"/>
      <c r="J745" s="54"/>
      <c r="K745" s="55"/>
      <c r="L745" s="54"/>
      <c r="M745" s="54"/>
    </row>
    <row r="746" spans="1:13" ht="12.75">
      <c r="A746" s="51"/>
      <c r="C746" s="52"/>
      <c r="D746" s="53"/>
      <c r="F746" s="54"/>
      <c r="G746" s="54"/>
      <c r="H746" s="55"/>
      <c r="I746" s="54"/>
      <c r="J746" s="54"/>
      <c r="K746" s="55"/>
      <c r="L746" s="54"/>
      <c r="M746" s="54"/>
    </row>
    <row r="747" spans="1:13" ht="12.75">
      <c r="A747" s="51"/>
      <c r="C747" s="52"/>
      <c r="D747" s="53"/>
      <c r="F747" s="54"/>
      <c r="G747" s="54"/>
      <c r="H747" s="55"/>
      <c r="I747" s="54"/>
      <c r="J747" s="54"/>
      <c r="K747" s="55"/>
      <c r="L747" s="54"/>
      <c r="M747" s="54"/>
    </row>
    <row r="748" spans="1:13" ht="12.75">
      <c r="A748" s="51"/>
      <c r="C748" s="52"/>
      <c r="D748" s="53"/>
      <c r="F748" s="54"/>
      <c r="G748" s="54"/>
      <c r="H748" s="55"/>
      <c r="I748" s="54"/>
      <c r="J748" s="54"/>
      <c r="K748" s="55"/>
      <c r="L748" s="54"/>
      <c r="M748" s="54"/>
    </row>
    <row r="749" spans="1:13" ht="12.75">
      <c r="A749" s="51"/>
      <c r="C749" s="52"/>
      <c r="D749" s="53"/>
      <c r="F749" s="54"/>
      <c r="G749" s="54"/>
      <c r="H749" s="55"/>
      <c r="I749" s="54"/>
      <c r="J749" s="54"/>
      <c r="K749" s="55"/>
      <c r="L749" s="54"/>
      <c r="M749" s="54"/>
    </row>
    <row r="750" spans="1:13" ht="12.75">
      <c r="A750" s="51"/>
      <c r="C750" s="52"/>
      <c r="D750" s="53"/>
      <c r="F750" s="54"/>
      <c r="G750" s="54"/>
      <c r="H750" s="55"/>
      <c r="I750" s="54"/>
      <c r="J750" s="54"/>
      <c r="K750" s="55"/>
      <c r="L750" s="54"/>
      <c r="M750" s="54"/>
    </row>
    <row r="751" spans="1:13" ht="12.75">
      <c r="A751" s="51"/>
      <c r="C751" s="52"/>
      <c r="D751" s="53"/>
      <c r="F751" s="54"/>
      <c r="G751" s="54"/>
      <c r="H751" s="55"/>
      <c r="I751" s="54"/>
      <c r="J751" s="54"/>
      <c r="K751" s="55"/>
      <c r="L751" s="54"/>
      <c r="M751" s="54"/>
    </row>
    <row r="752" spans="1:13" ht="12.75">
      <c r="A752" s="51"/>
      <c r="C752" s="52"/>
      <c r="D752" s="53"/>
      <c r="F752" s="54"/>
      <c r="G752" s="54"/>
      <c r="H752" s="55"/>
      <c r="I752" s="54"/>
      <c r="J752" s="54"/>
      <c r="K752" s="55"/>
      <c r="L752" s="54"/>
      <c r="M752" s="54"/>
    </row>
    <row r="753" spans="1:13" ht="12.75">
      <c r="A753" s="51"/>
      <c r="C753" s="52"/>
      <c r="D753" s="53"/>
      <c r="F753" s="54"/>
      <c r="G753" s="54"/>
      <c r="H753" s="55"/>
      <c r="I753" s="54"/>
      <c r="J753" s="54"/>
      <c r="K753" s="55"/>
      <c r="L753" s="54"/>
      <c r="M753" s="54"/>
    </row>
    <row r="754" spans="1:13" ht="12.75">
      <c r="A754" s="51"/>
      <c r="C754" s="52"/>
      <c r="D754" s="53"/>
      <c r="F754" s="54"/>
      <c r="G754" s="54"/>
      <c r="H754" s="55"/>
      <c r="I754" s="54"/>
      <c r="J754" s="54"/>
      <c r="K754" s="55"/>
      <c r="L754" s="54"/>
      <c r="M754" s="54"/>
    </row>
    <row r="755" spans="1:13" ht="12.75">
      <c r="A755" s="51"/>
      <c r="C755" s="52"/>
      <c r="D755" s="53"/>
      <c r="F755" s="54"/>
      <c r="G755" s="54"/>
      <c r="H755" s="55"/>
      <c r="I755" s="54"/>
      <c r="J755" s="54"/>
      <c r="K755" s="55"/>
      <c r="L755" s="54"/>
      <c r="M755" s="54"/>
    </row>
    <row r="756" spans="1:13" ht="12.75">
      <c r="A756" s="51"/>
      <c r="C756" s="52"/>
      <c r="D756" s="53"/>
      <c r="F756" s="54"/>
      <c r="G756" s="54"/>
      <c r="H756" s="55"/>
      <c r="I756" s="54"/>
      <c r="J756" s="54"/>
      <c r="K756" s="55"/>
      <c r="L756" s="54"/>
      <c r="M756" s="54"/>
    </row>
    <row r="757" spans="1:13" ht="12.75">
      <c r="A757" s="51"/>
      <c r="C757" s="52"/>
      <c r="D757" s="53"/>
      <c r="F757" s="54"/>
      <c r="G757" s="54"/>
      <c r="H757" s="55"/>
      <c r="I757" s="54"/>
      <c r="J757" s="54"/>
      <c r="K757" s="55"/>
      <c r="L757" s="54"/>
      <c r="M757" s="54"/>
    </row>
    <row r="758" spans="1:13" ht="12.75">
      <c r="A758" s="51"/>
      <c r="C758" s="52"/>
      <c r="D758" s="53"/>
      <c r="F758" s="54"/>
      <c r="G758" s="54"/>
      <c r="H758" s="55"/>
      <c r="I758" s="54"/>
      <c r="J758" s="54"/>
      <c r="K758" s="55"/>
      <c r="L758" s="54"/>
      <c r="M758" s="54"/>
    </row>
    <row r="759" spans="1:13" ht="12.75">
      <c r="A759" s="51"/>
      <c r="C759" s="52"/>
      <c r="D759" s="53"/>
      <c r="F759" s="54"/>
      <c r="G759" s="54"/>
      <c r="H759" s="55"/>
      <c r="I759" s="54"/>
      <c r="J759" s="54"/>
      <c r="K759" s="55"/>
      <c r="L759" s="54"/>
      <c r="M759" s="54"/>
    </row>
    <row r="760" spans="1:13" ht="12.75">
      <c r="A760" s="51"/>
      <c r="C760" s="52"/>
      <c r="D760" s="53"/>
      <c r="F760" s="54"/>
      <c r="G760" s="54"/>
      <c r="H760" s="55"/>
      <c r="I760" s="54"/>
      <c r="J760" s="54"/>
      <c r="K760" s="55"/>
      <c r="L760" s="54"/>
      <c r="M760" s="54"/>
    </row>
    <row r="761" spans="1:13" ht="12.75">
      <c r="A761" s="51"/>
      <c r="C761" s="52"/>
      <c r="D761" s="53"/>
      <c r="F761" s="54"/>
      <c r="G761" s="54"/>
      <c r="H761" s="55"/>
      <c r="I761" s="54"/>
      <c r="J761" s="54"/>
      <c r="K761" s="55"/>
      <c r="L761" s="54"/>
      <c r="M761" s="54"/>
    </row>
    <row r="762" spans="1:13" ht="12.75">
      <c r="A762" s="51"/>
      <c r="C762" s="52"/>
      <c r="D762" s="53"/>
      <c r="F762" s="54"/>
      <c r="G762" s="54"/>
      <c r="H762" s="55"/>
      <c r="I762" s="54"/>
      <c r="J762" s="54"/>
      <c r="K762" s="55"/>
      <c r="L762" s="54"/>
      <c r="M762" s="54"/>
    </row>
    <row r="763" spans="1:13" ht="12.75">
      <c r="A763" s="51"/>
      <c r="C763" s="52"/>
      <c r="D763" s="53"/>
      <c r="F763" s="54"/>
      <c r="G763" s="54"/>
      <c r="H763" s="55"/>
      <c r="I763" s="54"/>
      <c r="J763" s="54"/>
      <c r="K763" s="55"/>
      <c r="L763" s="54"/>
      <c r="M763" s="54"/>
    </row>
    <row r="764" spans="1:13" ht="12.75">
      <c r="A764" s="51"/>
      <c r="C764" s="52"/>
      <c r="D764" s="53"/>
      <c r="F764" s="54"/>
      <c r="G764" s="54"/>
      <c r="H764" s="55"/>
      <c r="I764" s="54"/>
      <c r="J764" s="54"/>
      <c r="K764" s="55"/>
      <c r="L764" s="54"/>
      <c r="M764" s="54"/>
    </row>
    <row r="765" spans="1:13" ht="12.75">
      <c r="A765" s="51"/>
      <c r="C765" s="52"/>
      <c r="D765" s="53"/>
      <c r="F765" s="54"/>
      <c r="G765" s="54"/>
      <c r="H765" s="55"/>
      <c r="I765" s="54"/>
      <c r="J765" s="54"/>
      <c r="K765" s="55"/>
      <c r="L765" s="54"/>
      <c r="M765" s="54"/>
    </row>
    <row r="766" spans="1:13" ht="12.75">
      <c r="A766" s="51"/>
      <c r="C766" s="52"/>
      <c r="D766" s="53"/>
      <c r="F766" s="54"/>
      <c r="G766" s="54"/>
      <c r="H766" s="55"/>
      <c r="I766" s="54"/>
      <c r="J766" s="54"/>
      <c r="K766" s="55"/>
      <c r="L766" s="54"/>
      <c r="M766" s="54"/>
    </row>
    <row r="767" spans="1:13" ht="12.75">
      <c r="A767" s="51"/>
      <c r="C767" s="52"/>
      <c r="D767" s="53"/>
      <c r="F767" s="54"/>
      <c r="G767" s="54"/>
      <c r="H767" s="55"/>
      <c r="I767" s="54"/>
      <c r="J767" s="54"/>
      <c r="K767" s="55"/>
      <c r="L767" s="54"/>
      <c r="M767" s="54"/>
    </row>
    <row r="768" spans="1:13" ht="12.75">
      <c r="A768" s="51"/>
      <c r="C768" s="52"/>
      <c r="D768" s="53"/>
      <c r="F768" s="54"/>
      <c r="G768" s="54"/>
      <c r="H768" s="55"/>
      <c r="I768" s="54"/>
      <c r="J768" s="54"/>
      <c r="K768" s="55"/>
      <c r="L768" s="54"/>
      <c r="M768" s="54"/>
    </row>
    <row r="769" spans="1:13" ht="12.75">
      <c r="A769" s="51"/>
      <c r="C769" s="52"/>
      <c r="D769" s="53"/>
      <c r="F769" s="54"/>
      <c r="G769" s="54"/>
      <c r="H769" s="55"/>
      <c r="I769" s="54"/>
      <c r="J769" s="54"/>
      <c r="K769" s="55"/>
      <c r="L769" s="54"/>
      <c r="M769" s="54"/>
    </row>
    <row r="770" spans="1:13" ht="12.75">
      <c r="A770" s="51"/>
      <c r="C770" s="52"/>
      <c r="D770" s="53"/>
      <c r="F770" s="54"/>
      <c r="G770" s="54"/>
      <c r="H770" s="55"/>
      <c r="I770" s="54"/>
      <c r="J770" s="54"/>
      <c r="K770" s="55"/>
      <c r="L770" s="54"/>
      <c r="M770" s="54"/>
    </row>
    <row r="771" spans="1:13" ht="12.75">
      <c r="A771" s="51"/>
      <c r="C771" s="52"/>
      <c r="D771" s="53"/>
      <c r="F771" s="54"/>
      <c r="G771" s="54"/>
      <c r="H771" s="55"/>
      <c r="I771" s="54"/>
      <c r="J771" s="54"/>
      <c r="K771" s="55"/>
      <c r="L771" s="54"/>
      <c r="M771" s="54"/>
    </row>
    <row r="772" spans="1:13" ht="12.75">
      <c r="A772" s="51"/>
      <c r="C772" s="52"/>
      <c r="D772" s="53"/>
      <c r="F772" s="54"/>
      <c r="G772" s="54"/>
      <c r="H772" s="55"/>
      <c r="I772" s="54"/>
      <c r="J772" s="54"/>
      <c r="K772" s="55"/>
      <c r="L772" s="54"/>
      <c r="M772" s="54"/>
    </row>
    <row r="773" spans="1:13" ht="12.75">
      <c r="A773" s="51"/>
      <c r="C773" s="52"/>
      <c r="D773" s="53"/>
      <c r="F773" s="54"/>
      <c r="G773" s="54"/>
      <c r="H773" s="55"/>
      <c r="I773" s="54"/>
      <c r="J773" s="54"/>
      <c r="K773" s="55"/>
      <c r="L773" s="54"/>
      <c r="M773" s="54"/>
    </row>
    <row r="774" spans="1:13" ht="12.75">
      <c r="A774" s="51"/>
      <c r="C774" s="52"/>
      <c r="D774" s="53"/>
      <c r="F774" s="54"/>
      <c r="G774" s="54"/>
      <c r="H774" s="55"/>
      <c r="I774" s="54"/>
      <c r="J774" s="54"/>
      <c r="K774" s="55"/>
      <c r="L774" s="54"/>
      <c r="M774" s="54"/>
    </row>
    <row r="775" spans="1:13" ht="12.75">
      <c r="A775" s="51"/>
      <c r="C775" s="52"/>
      <c r="D775" s="53"/>
      <c r="F775" s="54"/>
      <c r="G775" s="54"/>
      <c r="H775" s="55"/>
      <c r="I775" s="54"/>
      <c r="J775" s="54"/>
      <c r="K775" s="55"/>
      <c r="L775" s="54"/>
      <c r="M775" s="54"/>
    </row>
    <row r="776" spans="1:13" ht="12.75">
      <c r="A776" s="51"/>
      <c r="C776" s="52"/>
      <c r="D776" s="53"/>
      <c r="F776" s="54"/>
      <c r="G776" s="54"/>
      <c r="H776" s="55"/>
      <c r="I776" s="54"/>
      <c r="J776" s="54"/>
      <c r="K776" s="55"/>
      <c r="L776" s="54"/>
      <c r="M776" s="54"/>
    </row>
    <row r="777" spans="1:13" ht="12.75">
      <c r="A777" s="51"/>
      <c r="C777" s="52"/>
      <c r="D777" s="53"/>
      <c r="F777" s="54"/>
      <c r="G777" s="54"/>
      <c r="H777" s="55"/>
      <c r="I777" s="54"/>
      <c r="J777" s="54"/>
      <c r="K777" s="55"/>
      <c r="L777" s="54"/>
      <c r="M777" s="54"/>
    </row>
    <row r="778" spans="1:13" ht="12.75">
      <c r="A778" s="51"/>
      <c r="C778" s="52"/>
      <c r="D778" s="53"/>
      <c r="F778" s="54"/>
      <c r="G778" s="54"/>
      <c r="H778" s="55"/>
      <c r="I778" s="54"/>
      <c r="J778" s="54"/>
      <c r="K778" s="55"/>
      <c r="L778" s="54"/>
      <c r="M778" s="54"/>
    </row>
    <row r="779" spans="1:13" ht="12.75">
      <c r="A779" s="51"/>
      <c r="C779" s="52"/>
      <c r="D779" s="53"/>
      <c r="F779" s="54"/>
      <c r="G779" s="54"/>
      <c r="H779" s="55"/>
      <c r="I779" s="54"/>
      <c r="J779" s="54"/>
      <c r="K779" s="55"/>
      <c r="L779" s="54"/>
      <c r="M779" s="54"/>
    </row>
    <row r="780" spans="1:13" ht="12.75">
      <c r="A780" s="51"/>
      <c r="C780" s="52"/>
      <c r="D780" s="53"/>
      <c r="F780" s="54"/>
      <c r="G780" s="54"/>
      <c r="H780" s="55"/>
      <c r="I780" s="54"/>
      <c r="J780" s="54"/>
      <c r="K780" s="55"/>
      <c r="L780" s="54"/>
      <c r="M780" s="54"/>
    </row>
    <row r="781" spans="1:13" ht="12.75">
      <c r="A781" s="51"/>
      <c r="C781" s="52"/>
      <c r="D781" s="53"/>
      <c r="F781" s="54"/>
      <c r="G781" s="54"/>
      <c r="H781" s="55"/>
      <c r="I781" s="54"/>
      <c r="J781" s="54"/>
      <c r="K781" s="55"/>
      <c r="L781" s="54"/>
      <c r="M781" s="54"/>
    </row>
    <row r="782" spans="1:13" ht="12.75">
      <c r="A782" s="51"/>
      <c r="C782" s="52"/>
      <c r="D782" s="53"/>
      <c r="F782" s="54"/>
      <c r="G782" s="54"/>
      <c r="H782" s="55"/>
      <c r="I782" s="54"/>
      <c r="J782" s="54"/>
      <c r="K782" s="55"/>
      <c r="L782" s="54"/>
      <c r="M782" s="54"/>
    </row>
    <row r="783" spans="1:13" ht="12.75">
      <c r="A783" s="51"/>
      <c r="C783" s="52"/>
      <c r="D783" s="53"/>
      <c r="F783" s="54"/>
      <c r="G783" s="54"/>
      <c r="H783" s="55"/>
      <c r="I783" s="54"/>
      <c r="J783" s="54"/>
      <c r="K783" s="55"/>
      <c r="L783" s="54"/>
      <c r="M783" s="54"/>
    </row>
    <row r="784" spans="1:13" ht="12.75">
      <c r="A784" s="51"/>
      <c r="C784" s="52"/>
      <c r="D784" s="53"/>
      <c r="F784" s="54"/>
      <c r="G784" s="54"/>
      <c r="H784" s="55"/>
      <c r="I784" s="54"/>
      <c r="J784" s="54"/>
      <c r="K784" s="55"/>
      <c r="L784" s="54"/>
      <c r="M784" s="54"/>
    </row>
    <row r="785" spans="1:13" ht="12.75">
      <c r="A785" s="51"/>
      <c r="C785" s="52"/>
      <c r="D785" s="53"/>
      <c r="F785" s="54"/>
      <c r="G785" s="54"/>
      <c r="H785" s="55"/>
      <c r="I785" s="54"/>
      <c r="J785" s="54"/>
      <c r="K785" s="55"/>
      <c r="L785" s="54"/>
      <c r="M785" s="54"/>
    </row>
    <row r="786" spans="1:13" ht="12.75">
      <c r="A786" s="51"/>
      <c r="C786" s="52"/>
      <c r="D786" s="53"/>
      <c r="F786" s="54"/>
      <c r="G786" s="54"/>
      <c r="H786" s="55"/>
      <c r="I786" s="54"/>
      <c r="J786" s="54"/>
      <c r="K786" s="55"/>
      <c r="L786" s="54"/>
      <c r="M786" s="54"/>
    </row>
    <row r="787" spans="1:13" ht="12.75">
      <c r="A787" s="51"/>
      <c r="C787" s="52"/>
      <c r="D787" s="53"/>
      <c r="F787" s="54"/>
      <c r="G787" s="54"/>
      <c r="H787" s="55"/>
      <c r="I787" s="54"/>
      <c r="J787" s="54"/>
      <c r="K787" s="55"/>
      <c r="L787" s="54"/>
      <c r="M787" s="54"/>
    </row>
    <row r="788" spans="1:13" ht="12.75">
      <c r="A788" s="51"/>
      <c r="C788" s="52"/>
      <c r="D788" s="53"/>
      <c r="F788" s="54"/>
      <c r="G788" s="54"/>
      <c r="H788" s="55"/>
      <c r="I788" s="54"/>
      <c r="J788" s="54"/>
      <c r="K788" s="55"/>
      <c r="L788" s="54"/>
      <c r="M788" s="54"/>
    </row>
    <row r="789" spans="1:13" ht="12.75">
      <c r="A789" s="51"/>
      <c r="C789" s="52"/>
      <c r="D789" s="53"/>
      <c r="F789" s="54"/>
      <c r="G789" s="54"/>
      <c r="H789" s="55"/>
      <c r="I789" s="54"/>
      <c r="J789" s="54"/>
      <c r="K789" s="55"/>
      <c r="L789" s="54"/>
      <c r="M789" s="54"/>
    </row>
    <row r="790" spans="1:13" ht="12.75">
      <c r="A790" s="51"/>
      <c r="C790" s="52"/>
      <c r="D790" s="53"/>
      <c r="F790" s="54"/>
      <c r="G790" s="54"/>
      <c r="H790" s="55"/>
      <c r="I790" s="54"/>
      <c r="J790" s="54"/>
      <c r="K790" s="55"/>
      <c r="L790" s="54"/>
      <c r="M790" s="54"/>
    </row>
    <row r="791" spans="1:13" ht="12.75">
      <c r="A791" s="51"/>
      <c r="C791" s="52"/>
      <c r="D791" s="53"/>
      <c r="F791" s="54"/>
      <c r="G791" s="54"/>
      <c r="H791" s="55"/>
      <c r="I791" s="54"/>
      <c r="J791" s="54"/>
      <c r="K791" s="55"/>
      <c r="L791" s="54"/>
      <c r="M791" s="54"/>
    </row>
    <row r="792" spans="1:13" ht="12.75">
      <c r="A792" s="51"/>
      <c r="C792" s="52"/>
      <c r="D792" s="53"/>
      <c r="F792" s="54"/>
      <c r="G792" s="54"/>
      <c r="H792" s="55"/>
      <c r="I792" s="54"/>
      <c r="J792" s="54"/>
      <c r="K792" s="55"/>
      <c r="L792" s="54"/>
      <c r="M792" s="54"/>
    </row>
    <row r="793" spans="1:13" ht="12.75">
      <c r="A793" s="51"/>
      <c r="C793" s="52"/>
      <c r="D793" s="53"/>
      <c r="F793" s="54"/>
      <c r="G793" s="54"/>
      <c r="H793" s="55"/>
      <c r="I793" s="54"/>
      <c r="J793" s="54"/>
      <c r="K793" s="55"/>
      <c r="L793" s="54"/>
      <c r="M793" s="54"/>
    </row>
    <row r="794" spans="1:13" ht="12.75">
      <c r="A794" s="51"/>
      <c r="C794" s="52"/>
      <c r="D794" s="53"/>
      <c r="F794" s="54"/>
      <c r="G794" s="54"/>
      <c r="H794" s="55"/>
      <c r="I794" s="54"/>
      <c r="J794" s="54"/>
      <c r="K794" s="55"/>
      <c r="L794" s="54"/>
      <c r="M794" s="54"/>
    </row>
    <row r="795" spans="1:13" ht="12.75">
      <c r="A795" s="51"/>
      <c r="C795" s="52"/>
      <c r="D795" s="53"/>
      <c r="F795" s="54"/>
      <c r="G795" s="54"/>
      <c r="H795" s="55"/>
      <c r="I795" s="54"/>
      <c r="J795" s="54"/>
      <c r="K795" s="55"/>
      <c r="L795" s="54"/>
      <c r="M795" s="54"/>
    </row>
    <row r="796" spans="1:13" ht="12.75">
      <c r="A796" s="51"/>
      <c r="C796" s="52"/>
      <c r="D796" s="53"/>
      <c r="F796" s="54"/>
      <c r="G796" s="54"/>
      <c r="H796" s="55"/>
      <c r="I796" s="54"/>
      <c r="J796" s="54"/>
      <c r="K796" s="55"/>
      <c r="L796" s="54"/>
      <c r="M796" s="54"/>
    </row>
    <row r="797" spans="1:13" ht="12.75">
      <c r="A797" s="51"/>
      <c r="C797" s="52"/>
      <c r="D797" s="53"/>
      <c r="F797" s="54"/>
      <c r="G797" s="54"/>
      <c r="H797" s="55"/>
      <c r="I797" s="54"/>
      <c r="J797" s="54"/>
      <c r="K797" s="55"/>
      <c r="L797" s="54"/>
      <c r="M797" s="54"/>
    </row>
    <row r="798" spans="1:13" ht="12.75">
      <c r="A798" s="51"/>
      <c r="C798" s="52"/>
      <c r="D798" s="53"/>
      <c r="F798" s="54"/>
      <c r="G798" s="54"/>
      <c r="H798" s="55"/>
      <c r="I798" s="54"/>
      <c r="J798" s="54"/>
      <c r="K798" s="55"/>
      <c r="L798" s="54"/>
      <c r="M798" s="54"/>
    </row>
    <row r="799" spans="1:13" ht="12.75">
      <c r="A799" s="51"/>
      <c r="C799" s="52"/>
      <c r="D799" s="53"/>
      <c r="F799" s="54"/>
      <c r="G799" s="54"/>
      <c r="H799" s="55"/>
      <c r="I799" s="54"/>
      <c r="J799" s="54"/>
      <c r="K799" s="55"/>
      <c r="L799" s="54"/>
      <c r="M799" s="54"/>
    </row>
    <row r="800" spans="1:13" ht="12.75">
      <c r="A800" s="51"/>
      <c r="C800" s="52"/>
      <c r="D800" s="53"/>
      <c r="F800" s="54"/>
      <c r="G800" s="54"/>
      <c r="H800" s="55"/>
      <c r="I800" s="54"/>
      <c r="J800" s="54"/>
      <c r="K800" s="55"/>
      <c r="L800" s="54"/>
      <c r="M800" s="54"/>
    </row>
    <row r="801" spans="1:13" ht="12.75">
      <c r="A801" s="51"/>
      <c r="C801" s="52"/>
      <c r="D801" s="53"/>
      <c r="F801" s="54"/>
      <c r="G801" s="54"/>
      <c r="H801" s="55"/>
      <c r="I801" s="54"/>
      <c r="J801" s="54"/>
      <c r="K801" s="55"/>
      <c r="L801" s="54"/>
      <c r="M801" s="54"/>
    </row>
    <row r="802" spans="1:13" ht="12.75">
      <c r="A802" s="51"/>
      <c r="C802" s="52"/>
      <c r="D802" s="53"/>
      <c r="F802" s="54"/>
      <c r="G802" s="54"/>
      <c r="H802" s="55"/>
      <c r="I802" s="54"/>
      <c r="J802" s="54"/>
      <c r="K802" s="55"/>
      <c r="L802" s="54"/>
      <c r="M802" s="54"/>
    </row>
    <row r="803" spans="1:13" ht="12.75">
      <c r="A803" s="51"/>
      <c r="C803" s="52"/>
      <c r="D803" s="53"/>
      <c r="F803" s="54"/>
      <c r="G803" s="54"/>
      <c r="H803" s="55"/>
      <c r="I803" s="54"/>
      <c r="J803" s="54"/>
      <c r="K803" s="55"/>
      <c r="L803" s="54"/>
      <c r="M803" s="54"/>
    </row>
    <row r="804" spans="3:13" ht="12.75">
      <c r="C804" s="52"/>
      <c r="D804" s="53"/>
      <c r="F804" s="54"/>
      <c r="G804" s="54"/>
      <c r="H804" s="55"/>
      <c r="I804" s="54"/>
      <c r="J804" s="54"/>
      <c r="K804" s="55"/>
      <c r="L804" s="54"/>
      <c r="M804" s="54"/>
    </row>
    <row r="805" spans="3:13" ht="12.75">
      <c r="C805" s="52"/>
      <c r="D805" s="53"/>
      <c r="F805" s="54"/>
      <c r="G805" s="54"/>
      <c r="H805" s="55"/>
      <c r="I805" s="54"/>
      <c r="J805" s="54"/>
      <c r="K805" s="55"/>
      <c r="L805" s="54"/>
      <c r="M805" s="54"/>
    </row>
    <row r="806" spans="3:13" ht="12.75">
      <c r="C806" s="52"/>
      <c r="D806" s="53"/>
      <c r="F806" s="54"/>
      <c r="G806" s="54"/>
      <c r="H806" s="55"/>
      <c r="I806" s="54"/>
      <c r="J806" s="54"/>
      <c r="K806" s="55"/>
      <c r="L806" s="54"/>
      <c r="M806" s="54"/>
    </row>
    <row r="807" spans="3:13" ht="12.75">
      <c r="C807" s="52"/>
      <c r="D807" s="53"/>
      <c r="F807" s="54"/>
      <c r="G807" s="54"/>
      <c r="H807" s="55"/>
      <c r="I807" s="54"/>
      <c r="J807" s="54"/>
      <c r="K807" s="55"/>
      <c r="L807" s="54"/>
      <c r="M807" s="54"/>
    </row>
    <row r="808" spans="3:13" ht="12.75">
      <c r="C808" s="52"/>
      <c r="D808" s="53"/>
      <c r="F808" s="54"/>
      <c r="G808" s="54"/>
      <c r="H808" s="55"/>
      <c r="I808" s="54"/>
      <c r="J808" s="54"/>
      <c r="K808" s="55"/>
      <c r="L808" s="54"/>
      <c r="M808" s="54"/>
    </row>
    <row r="809" spans="3:13" ht="12.75">
      <c r="C809" s="52"/>
      <c r="D809" s="53"/>
      <c r="F809" s="54"/>
      <c r="G809" s="54"/>
      <c r="H809" s="55"/>
      <c r="I809" s="54"/>
      <c r="J809" s="54"/>
      <c r="K809" s="55"/>
      <c r="L809" s="54"/>
      <c r="M809" s="54"/>
    </row>
    <row r="810" spans="3:13" ht="12.75">
      <c r="C810" s="52"/>
      <c r="D810" s="53"/>
      <c r="F810" s="54"/>
      <c r="G810" s="54"/>
      <c r="H810" s="55"/>
      <c r="I810" s="54"/>
      <c r="J810" s="54"/>
      <c r="K810" s="55"/>
      <c r="L810" s="54"/>
      <c r="M810" s="54"/>
    </row>
    <row r="811" spans="3:13" ht="12.75">
      <c r="C811" s="52"/>
      <c r="D811" s="53"/>
      <c r="F811" s="54"/>
      <c r="G811" s="54"/>
      <c r="H811" s="55"/>
      <c r="I811" s="54"/>
      <c r="J811" s="54"/>
      <c r="K811" s="55"/>
      <c r="L811" s="54"/>
      <c r="M811" s="54"/>
    </row>
    <row r="812" spans="3:13" ht="12.75">
      <c r="C812" s="52"/>
      <c r="D812" s="53"/>
      <c r="F812" s="54"/>
      <c r="G812" s="54"/>
      <c r="H812" s="55"/>
      <c r="I812" s="54"/>
      <c r="J812" s="54"/>
      <c r="K812" s="55"/>
      <c r="L812" s="54"/>
      <c r="M812" s="54"/>
    </row>
    <row r="813" spans="3:13" ht="12.75">
      <c r="C813" s="52"/>
      <c r="D813" s="53"/>
      <c r="F813" s="54"/>
      <c r="G813" s="54"/>
      <c r="H813" s="55"/>
      <c r="I813" s="54"/>
      <c r="J813" s="54"/>
      <c r="K813" s="55"/>
      <c r="L813" s="54"/>
      <c r="M813" s="54"/>
    </row>
    <row r="814" spans="3:13" ht="12.75">
      <c r="C814" s="52"/>
      <c r="D814" s="53"/>
      <c r="F814" s="54"/>
      <c r="G814" s="54"/>
      <c r="H814" s="55"/>
      <c r="I814" s="54"/>
      <c r="J814" s="54"/>
      <c r="K814" s="55"/>
      <c r="L814" s="54"/>
      <c r="M814" s="54"/>
    </row>
    <row r="815" spans="3:13" ht="12.75">
      <c r="C815" s="52"/>
      <c r="D815" s="53"/>
      <c r="F815" s="54"/>
      <c r="G815" s="54"/>
      <c r="H815" s="55"/>
      <c r="I815" s="54"/>
      <c r="J815" s="54"/>
      <c r="K815" s="55"/>
      <c r="L815" s="54"/>
      <c r="M815" s="54"/>
    </row>
    <row r="816" spans="3:13" ht="12.75">
      <c r="C816" s="52"/>
      <c r="D816" s="53"/>
      <c r="F816" s="54"/>
      <c r="G816" s="54"/>
      <c r="H816" s="55"/>
      <c r="I816" s="54"/>
      <c r="J816" s="54"/>
      <c r="K816" s="55"/>
      <c r="L816" s="54"/>
      <c r="M816" s="54"/>
    </row>
    <row r="817" spans="3:13" ht="12.75">
      <c r="C817" s="52"/>
      <c r="D817" s="53"/>
      <c r="F817" s="54"/>
      <c r="G817" s="54"/>
      <c r="H817" s="55"/>
      <c r="I817" s="54"/>
      <c r="J817" s="54"/>
      <c r="K817" s="55"/>
      <c r="L817" s="54"/>
      <c r="M817" s="54"/>
    </row>
    <row r="818" spans="3:13" ht="12.75">
      <c r="C818" s="52"/>
      <c r="D818" s="53"/>
      <c r="F818" s="54"/>
      <c r="G818" s="54"/>
      <c r="H818" s="55"/>
      <c r="I818" s="54"/>
      <c r="J818" s="54"/>
      <c r="K818" s="55"/>
      <c r="L818" s="54"/>
      <c r="M818" s="54"/>
    </row>
    <row r="819" spans="3:13" ht="12.75">
      <c r="C819" s="52"/>
      <c r="D819" s="53"/>
      <c r="F819" s="54"/>
      <c r="G819" s="54"/>
      <c r="H819" s="55"/>
      <c r="I819" s="54"/>
      <c r="J819" s="54"/>
      <c r="K819" s="55"/>
      <c r="L819" s="54"/>
      <c r="M819" s="54"/>
    </row>
    <row r="820" spans="3:13" ht="12.75">
      <c r="C820" s="52"/>
      <c r="D820" s="53"/>
      <c r="F820" s="54"/>
      <c r="G820" s="54"/>
      <c r="H820" s="55"/>
      <c r="I820" s="54"/>
      <c r="J820" s="54"/>
      <c r="K820" s="55"/>
      <c r="L820" s="54"/>
      <c r="M820" s="54"/>
    </row>
    <row r="821" spans="3:13" ht="12.75">
      <c r="C821" s="52"/>
      <c r="D821" s="53"/>
      <c r="F821" s="54"/>
      <c r="G821" s="54"/>
      <c r="H821" s="55"/>
      <c r="I821" s="54"/>
      <c r="J821" s="54"/>
      <c r="K821" s="55"/>
      <c r="L821" s="54"/>
      <c r="M821" s="54"/>
    </row>
    <row r="822" spans="3:13" ht="12.75">
      <c r="C822" s="52"/>
      <c r="D822" s="53"/>
      <c r="F822" s="54"/>
      <c r="G822" s="54"/>
      <c r="H822" s="55"/>
      <c r="I822" s="54"/>
      <c r="J822" s="54"/>
      <c r="K822" s="55"/>
      <c r="L822" s="54"/>
      <c r="M822" s="54"/>
    </row>
    <row r="823" spans="3:13" ht="12.75">
      <c r="C823" s="52"/>
      <c r="D823" s="53"/>
      <c r="F823" s="54"/>
      <c r="G823" s="54"/>
      <c r="H823" s="55"/>
      <c r="I823" s="54"/>
      <c r="J823" s="54"/>
      <c r="K823" s="55"/>
      <c r="L823" s="54"/>
      <c r="M823" s="54"/>
    </row>
    <row r="824" spans="3:13" ht="12.75">
      <c r="C824" s="52"/>
      <c r="D824" s="53"/>
      <c r="F824" s="54"/>
      <c r="G824" s="54"/>
      <c r="H824" s="55"/>
      <c r="I824" s="54"/>
      <c r="J824" s="54"/>
      <c r="K824" s="55"/>
      <c r="L824" s="54"/>
      <c r="M824" s="54"/>
    </row>
    <row r="825" spans="3:13" ht="12.75">
      <c r="C825" s="52"/>
      <c r="D825" s="53"/>
      <c r="F825" s="54"/>
      <c r="G825" s="54"/>
      <c r="H825" s="55"/>
      <c r="I825" s="54"/>
      <c r="J825" s="54"/>
      <c r="K825" s="55"/>
      <c r="L825" s="54"/>
      <c r="M825" s="54"/>
    </row>
    <row r="826" spans="3:13" ht="12.75">
      <c r="C826" s="52"/>
      <c r="D826" s="53"/>
      <c r="F826" s="54"/>
      <c r="G826" s="54"/>
      <c r="H826" s="55"/>
      <c r="I826" s="54"/>
      <c r="J826" s="54"/>
      <c r="K826" s="55"/>
      <c r="L826" s="54"/>
      <c r="M826" s="54"/>
    </row>
    <row r="827" spans="3:13" ht="12.75">
      <c r="C827" s="52"/>
      <c r="D827" s="53"/>
      <c r="F827" s="54"/>
      <c r="G827" s="54"/>
      <c r="H827" s="55"/>
      <c r="I827" s="54"/>
      <c r="J827" s="54"/>
      <c r="K827" s="55"/>
      <c r="L827" s="54"/>
      <c r="M827" s="54"/>
    </row>
    <row r="828" spans="3:13" ht="12.75">
      <c r="C828" s="52"/>
      <c r="D828" s="53"/>
      <c r="F828" s="54"/>
      <c r="G828" s="54"/>
      <c r="H828" s="55"/>
      <c r="I828" s="54"/>
      <c r="J828" s="54"/>
      <c r="K828" s="55"/>
      <c r="L828" s="54"/>
      <c r="M828" s="54"/>
    </row>
    <row r="829" spans="3:13" ht="12.75">
      <c r="C829" s="52"/>
      <c r="D829" s="53"/>
      <c r="F829" s="54"/>
      <c r="G829" s="54"/>
      <c r="H829" s="55"/>
      <c r="I829" s="54"/>
      <c r="J829" s="54"/>
      <c r="K829" s="55"/>
      <c r="L829" s="54"/>
      <c r="M829" s="54"/>
    </row>
    <row r="830" spans="3:13" ht="12.75">
      <c r="C830" s="52"/>
      <c r="D830" s="53"/>
      <c r="F830" s="54"/>
      <c r="G830" s="54"/>
      <c r="H830" s="55"/>
      <c r="I830" s="54"/>
      <c r="J830" s="54"/>
      <c r="K830" s="55"/>
      <c r="L830" s="54"/>
      <c r="M830" s="54"/>
    </row>
    <row r="831" spans="3:13" ht="12.75">
      <c r="C831" s="52"/>
      <c r="D831" s="53"/>
      <c r="F831" s="54"/>
      <c r="G831" s="54"/>
      <c r="H831" s="55"/>
      <c r="I831" s="54"/>
      <c r="J831" s="54"/>
      <c r="K831" s="55"/>
      <c r="L831" s="54"/>
      <c r="M831" s="54"/>
    </row>
    <row r="832" spans="3:13" ht="12.75">
      <c r="C832" s="52"/>
      <c r="D832" s="53"/>
      <c r="F832" s="54"/>
      <c r="G832" s="54"/>
      <c r="H832" s="55"/>
      <c r="I832" s="54"/>
      <c r="J832" s="54"/>
      <c r="K832" s="55"/>
      <c r="L832" s="54"/>
      <c r="M832" s="54"/>
    </row>
    <row r="833" spans="3:13" ht="12.75">
      <c r="C833" s="52"/>
      <c r="D833" s="53"/>
      <c r="F833" s="54"/>
      <c r="G833" s="54"/>
      <c r="H833" s="55"/>
      <c r="I833" s="54"/>
      <c r="J833" s="54"/>
      <c r="K833" s="55"/>
      <c r="L833" s="54"/>
      <c r="M833" s="54"/>
    </row>
    <row r="834" spans="3:13" ht="12.75">
      <c r="C834" s="52"/>
      <c r="D834" s="53"/>
      <c r="F834" s="54"/>
      <c r="G834" s="54"/>
      <c r="H834" s="55"/>
      <c r="I834" s="54"/>
      <c r="J834" s="54"/>
      <c r="K834" s="55"/>
      <c r="L834" s="54"/>
      <c r="M834" s="54"/>
    </row>
    <row r="835" spans="3:4" ht="12.75">
      <c r="C835" s="52"/>
      <c r="D835" s="53"/>
    </row>
    <row r="836" spans="3:4" ht="12.75">
      <c r="C836" s="52"/>
      <c r="D836" s="53"/>
    </row>
    <row r="837" spans="3:4" ht="12.75">
      <c r="C837" s="52"/>
      <c r="D837" s="53"/>
    </row>
    <row r="838" spans="3:4" ht="12.75">
      <c r="C838" s="52"/>
      <c r="D838" s="53"/>
    </row>
    <row r="839" spans="3:4" ht="12.75">
      <c r="C839" s="52"/>
      <c r="D839" s="53"/>
    </row>
    <row r="840" spans="3:4" ht="12.75">
      <c r="C840" s="52"/>
      <c r="D840" s="53"/>
    </row>
    <row r="841" spans="3:4" ht="12.75">
      <c r="C841" s="52"/>
      <c r="D841" s="53"/>
    </row>
    <row r="842" spans="3:4" ht="12.75">
      <c r="C842" s="52"/>
      <c r="D842" s="53"/>
    </row>
    <row r="843" spans="3:4" ht="12.75">
      <c r="C843" s="52"/>
      <c r="D843" s="53"/>
    </row>
    <row r="844" spans="3:4" ht="12.75">
      <c r="C844" s="52"/>
      <c r="D844" s="53"/>
    </row>
    <row r="845" spans="3:4" ht="12.75">
      <c r="C845" s="52"/>
      <c r="D845" s="53"/>
    </row>
    <row r="846" spans="3:4" ht="12.75">
      <c r="C846" s="52"/>
      <c r="D846" s="53"/>
    </row>
    <row r="847" spans="3:4" ht="12.75">
      <c r="C847" s="52"/>
      <c r="D847" s="53"/>
    </row>
    <row r="848" spans="3:4" ht="12.75">
      <c r="C848" s="52"/>
      <c r="D848" s="53"/>
    </row>
    <row r="849" spans="3:4" ht="12.75">
      <c r="C849" s="52"/>
      <c r="D849" s="53"/>
    </row>
    <row r="850" spans="3:4" ht="12.75">
      <c r="C850" s="52"/>
      <c r="D850" s="53"/>
    </row>
    <row r="851" spans="3:4" ht="12.75">
      <c r="C851" s="52"/>
      <c r="D851" s="53"/>
    </row>
    <row r="852" spans="3:4" ht="12.75">
      <c r="C852" s="52"/>
      <c r="D852" s="53"/>
    </row>
    <row r="853" spans="3:4" ht="12.75">
      <c r="C853" s="52"/>
      <c r="D853" s="53"/>
    </row>
    <row r="854" spans="3:4" ht="12.75">
      <c r="C854" s="52"/>
      <c r="D854" s="53"/>
    </row>
    <row r="855" spans="3:4" ht="12.75">
      <c r="C855" s="52"/>
      <c r="D855" s="53"/>
    </row>
    <row r="856" spans="3:4" ht="12.75">
      <c r="C856" s="52"/>
      <c r="D856" s="53"/>
    </row>
    <row r="857" spans="3:4" ht="12.75">
      <c r="C857" s="52"/>
      <c r="D857" s="53"/>
    </row>
    <row r="858" spans="3:4" ht="12.75">
      <c r="C858" s="52"/>
      <c r="D858" s="53"/>
    </row>
    <row r="859" spans="3:4" ht="12.75">
      <c r="C859" s="52"/>
      <c r="D859" s="53"/>
    </row>
    <row r="860" spans="3:4" ht="12.75">
      <c r="C860" s="52"/>
      <c r="D860" s="53"/>
    </row>
    <row r="861" spans="3:4" ht="12.75">
      <c r="C861" s="52"/>
      <c r="D861" s="53"/>
    </row>
    <row r="862" spans="3:4" ht="12.75">
      <c r="C862" s="52"/>
      <c r="D862" s="53"/>
    </row>
    <row r="863" spans="3:4" ht="12.75">
      <c r="C863" s="52"/>
      <c r="D863" s="53"/>
    </row>
    <row r="864" spans="3:4" ht="12.75">
      <c r="C864" s="52"/>
      <c r="D864" s="53"/>
    </row>
    <row r="865" spans="3:4" ht="12.75">
      <c r="C865" s="52"/>
      <c r="D865" s="53"/>
    </row>
    <row r="866" spans="3:4" ht="12.75">
      <c r="C866" s="52"/>
      <c r="D866" s="53"/>
    </row>
    <row r="867" spans="3:4" ht="12.75">
      <c r="C867" s="52"/>
      <c r="D867" s="53"/>
    </row>
    <row r="868" spans="3:4" ht="12.75">
      <c r="C868" s="52"/>
      <c r="D868" s="53"/>
    </row>
    <row r="869" spans="3:4" ht="12.75">
      <c r="C869" s="52"/>
      <c r="D869" s="53"/>
    </row>
    <row r="870" spans="3:4" ht="12.75">
      <c r="C870" s="52"/>
      <c r="D870" s="53"/>
    </row>
    <row r="871" spans="3:4" ht="12.75">
      <c r="C871" s="52"/>
      <c r="D871" s="53"/>
    </row>
    <row r="872" spans="3:4" ht="12.75">
      <c r="C872" s="52"/>
      <c r="D872" s="53"/>
    </row>
    <row r="873" spans="3:4" ht="12.75">
      <c r="C873" s="52"/>
      <c r="D873" s="53"/>
    </row>
    <row r="874" spans="3:4" ht="12.75">
      <c r="C874" s="52"/>
      <c r="D874" s="53"/>
    </row>
    <row r="875" spans="3:4" ht="12.75">
      <c r="C875" s="52"/>
      <c r="D875" s="53"/>
    </row>
    <row r="876" spans="3:4" ht="12.75">
      <c r="C876" s="52"/>
      <c r="D876" s="53"/>
    </row>
    <row r="877" spans="3:4" ht="12.75">
      <c r="C877" s="52"/>
      <c r="D877" s="53"/>
    </row>
    <row r="878" spans="3:4" ht="12.75">
      <c r="C878" s="52"/>
      <c r="D878" s="53"/>
    </row>
    <row r="879" spans="3:4" ht="12.75">
      <c r="C879" s="52"/>
      <c r="D879" s="53"/>
    </row>
    <row r="880" spans="3:4" ht="12.75">
      <c r="C880" s="52"/>
      <c r="D880" s="53"/>
    </row>
    <row r="881" spans="3:4" ht="12.75">
      <c r="C881" s="52"/>
      <c r="D881" s="53"/>
    </row>
    <row r="882" spans="3:4" ht="12.75">
      <c r="C882" s="52"/>
      <c r="D882" s="53"/>
    </row>
    <row r="883" spans="3:4" ht="12.75">
      <c r="C883" s="52"/>
      <c r="D883" s="53"/>
    </row>
    <row r="884" spans="3:4" ht="12.75">
      <c r="C884" s="52"/>
      <c r="D884" s="53"/>
    </row>
    <row r="885" spans="3:4" ht="12.75">
      <c r="C885" s="52"/>
      <c r="D885" s="53"/>
    </row>
    <row r="886" spans="3:4" ht="12.75">
      <c r="C886" s="52"/>
      <c r="D886" s="53"/>
    </row>
    <row r="887" spans="3:4" ht="12.75">
      <c r="C887" s="52"/>
      <c r="D887" s="53"/>
    </row>
    <row r="888" spans="3:4" ht="12.75">
      <c r="C888" s="52"/>
      <c r="D888" s="53"/>
    </row>
    <row r="889" spans="3:4" ht="12.75">
      <c r="C889" s="52"/>
      <c r="D889" s="53"/>
    </row>
    <row r="890" spans="3:4" ht="12.75">
      <c r="C890" s="52"/>
      <c r="D890" s="53"/>
    </row>
    <row r="891" spans="3:4" ht="12.75">
      <c r="C891" s="52"/>
      <c r="D891" s="53"/>
    </row>
    <row r="892" spans="3:4" ht="12.75">
      <c r="C892" s="52"/>
      <c r="D892" s="53"/>
    </row>
    <row r="893" spans="3:4" ht="12.75">
      <c r="C893" s="52"/>
      <c r="D893" s="53"/>
    </row>
    <row r="894" spans="3:4" ht="12.75">
      <c r="C894" s="52"/>
      <c r="D894" s="53"/>
    </row>
    <row r="895" spans="3:4" ht="12.75">
      <c r="C895" s="52"/>
      <c r="D895" s="53"/>
    </row>
    <row r="896" spans="3:4" ht="12.75">
      <c r="C896" s="52"/>
      <c r="D896" s="53"/>
    </row>
    <row r="897" spans="3:4" ht="12.75">
      <c r="C897" s="52"/>
      <c r="D897" s="53"/>
    </row>
    <row r="898" spans="3:4" ht="12.75">
      <c r="C898" s="52"/>
      <c r="D898" s="53"/>
    </row>
    <row r="899" spans="3:4" ht="12.75">
      <c r="C899" s="52"/>
      <c r="D899" s="53"/>
    </row>
    <row r="900" spans="3:4" ht="12.75">
      <c r="C900" s="52"/>
      <c r="D900" s="53"/>
    </row>
    <row r="901" spans="3:4" ht="12.75">
      <c r="C901" s="52"/>
      <c r="D901" s="53"/>
    </row>
    <row r="902" spans="3:4" ht="12.75">
      <c r="C902" s="52"/>
      <c r="D902" s="53"/>
    </row>
    <row r="903" spans="3:4" ht="12.75">
      <c r="C903" s="52"/>
      <c r="D903" s="53"/>
    </row>
    <row r="904" spans="3:4" ht="12.75">
      <c r="C904" s="52"/>
      <c r="D904" s="53"/>
    </row>
    <row r="905" spans="3:4" ht="12.75">
      <c r="C905" s="52"/>
      <c r="D905" s="53"/>
    </row>
    <row r="906" spans="3:4" ht="12.75">
      <c r="C906" s="52"/>
      <c r="D906" s="53"/>
    </row>
    <row r="907" spans="3:4" ht="12.75">
      <c r="C907" s="52"/>
      <c r="D907" s="53"/>
    </row>
    <row r="908" spans="3:4" ht="12.75">
      <c r="C908" s="52"/>
      <c r="D908" s="53"/>
    </row>
    <row r="909" spans="3:4" ht="12.75">
      <c r="C909" s="52"/>
      <c r="D909" s="53"/>
    </row>
    <row r="910" spans="3:4" ht="12.75">
      <c r="C910" s="52"/>
      <c r="D910" s="53"/>
    </row>
    <row r="911" spans="3:4" ht="12.75">
      <c r="C911" s="52"/>
      <c r="D911" s="53"/>
    </row>
    <row r="912" spans="3:4" ht="12.75">
      <c r="C912" s="52"/>
      <c r="D912" s="53"/>
    </row>
    <row r="913" spans="3:4" ht="12.75">
      <c r="C913" s="52"/>
      <c r="D913" s="53"/>
    </row>
    <row r="914" spans="3:4" ht="12.75">
      <c r="C914" s="52"/>
      <c r="D914" s="53"/>
    </row>
    <row r="915" spans="3:4" ht="12.75">
      <c r="C915" s="52"/>
      <c r="D915" s="53"/>
    </row>
    <row r="916" spans="3:4" ht="12.75">
      <c r="C916" s="52"/>
      <c r="D916" s="53"/>
    </row>
    <row r="917" spans="3:4" ht="12.75">
      <c r="C917" s="52"/>
      <c r="D917" s="53"/>
    </row>
    <row r="918" spans="3:4" ht="12.75">
      <c r="C918" s="52"/>
      <c r="D918" s="53"/>
    </row>
    <row r="919" spans="3:4" ht="12.75">
      <c r="C919" s="52"/>
      <c r="D919" s="53"/>
    </row>
    <row r="920" spans="3:4" ht="12.75">
      <c r="C920" s="52"/>
      <c r="D920" s="53"/>
    </row>
    <row r="921" spans="3:4" ht="12.75">
      <c r="C921" s="52"/>
      <c r="D921" s="53"/>
    </row>
    <row r="922" spans="3:4" ht="12.75">
      <c r="C922" s="52"/>
      <c r="D922" s="53"/>
    </row>
    <row r="923" spans="3:4" ht="12.75">
      <c r="C923" s="52"/>
      <c r="D923" s="53"/>
    </row>
    <row r="924" spans="3:4" ht="12.75">
      <c r="C924" s="52"/>
      <c r="D924" s="53"/>
    </row>
    <row r="925" spans="3:4" ht="12.75">
      <c r="C925" s="52"/>
      <c r="D925" s="53"/>
    </row>
    <row r="926" spans="3:4" ht="12.75">
      <c r="C926" s="52"/>
      <c r="D926" s="53"/>
    </row>
    <row r="927" spans="3:4" ht="12.75">
      <c r="C927" s="52"/>
      <c r="D927" s="53"/>
    </row>
    <row r="928" spans="3:4" ht="12.75">
      <c r="C928" s="52"/>
      <c r="D928" s="53"/>
    </row>
    <row r="929" spans="3:4" ht="12.75">
      <c r="C929" s="52"/>
      <c r="D929" s="53"/>
    </row>
    <row r="930" spans="3:4" ht="12.75">
      <c r="C930" s="52"/>
      <c r="D930" s="53"/>
    </row>
    <row r="931" spans="3:4" ht="12.75">
      <c r="C931" s="52"/>
      <c r="D931" s="53"/>
    </row>
    <row r="932" spans="3:4" ht="12.75">
      <c r="C932" s="52"/>
      <c r="D932" s="53"/>
    </row>
    <row r="933" spans="3:4" ht="12.75">
      <c r="C933" s="52"/>
      <c r="D933" s="53"/>
    </row>
    <row r="934" spans="3:4" ht="12.75">
      <c r="C934" s="52"/>
      <c r="D934" s="53"/>
    </row>
    <row r="935" spans="3:4" ht="12.75">
      <c r="C935" s="52"/>
      <c r="D935" s="53"/>
    </row>
    <row r="936" spans="3:4" ht="12.75">
      <c r="C936" s="52"/>
      <c r="D936" s="53"/>
    </row>
    <row r="937" spans="3:4" ht="12.75">
      <c r="C937" s="52"/>
      <c r="D937" s="53"/>
    </row>
    <row r="938" spans="3:4" ht="12.75">
      <c r="C938" s="52"/>
      <c r="D938" s="53"/>
    </row>
    <row r="939" spans="3:4" ht="12.75">
      <c r="C939" s="52"/>
      <c r="D939" s="53"/>
    </row>
    <row r="940" spans="3:4" ht="12.75">
      <c r="C940" s="52"/>
      <c r="D940" s="53"/>
    </row>
    <row r="941" spans="3:4" ht="12.75">
      <c r="C941" s="52"/>
      <c r="D941" s="53"/>
    </row>
    <row r="942" spans="3:4" ht="12.75">
      <c r="C942" s="52"/>
      <c r="D942" s="53"/>
    </row>
    <row r="943" spans="3:4" ht="12.75">
      <c r="C943" s="52"/>
      <c r="D943" s="53"/>
    </row>
    <row r="944" spans="3:4" ht="12.75">
      <c r="C944" s="52"/>
      <c r="D944" s="53"/>
    </row>
    <row r="945" spans="3:4" ht="12.75">
      <c r="C945" s="52"/>
      <c r="D945" s="53"/>
    </row>
    <row r="946" spans="3:4" ht="12.75">
      <c r="C946" s="52"/>
      <c r="D946" s="53"/>
    </row>
    <row r="947" spans="3:4" ht="12.75">
      <c r="C947" s="52"/>
      <c r="D947" s="53"/>
    </row>
    <row r="948" spans="3:4" ht="12.75">
      <c r="C948" s="52"/>
      <c r="D948" s="53"/>
    </row>
    <row r="949" spans="3:4" ht="12.75">
      <c r="C949" s="52"/>
      <c r="D949" s="53"/>
    </row>
    <row r="950" spans="3:4" ht="12.75">
      <c r="C950" s="52"/>
      <c r="D950" s="53"/>
    </row>
    <row r="951" spans="3:4" ht="12.75">
      <c r="C951" s="52"/>
      <c r="D951" s="53"/>
    </row>
    <row r="952" spans="3:4" ht="12.75">
      <c r="C952" s="52"/>
      <c r="D952" s="53"/>
    </row>
    <row r="953" spans="3:4" ht="12.75">
      <c r="C953" s="52"/>
      <c r="D953" s="53"/>
    </row>
    <row r="954" spans="3:4" ht="12.75">
      <c r="C954" s="52"/>
      <c r="D954" s="53"/>
    </row>
    <row r="955" spans="3:4" ht="12.75">
      <c r="C955" s="52"/>
      <c r="D955" s="53"/>
    </row>
    <row r="956" spans="3:4" ht="12.75">
      <c r="C956" s="52"/>
      <c r="D956" s="53"/>
    </row>
    <row r="957" spans="3:4" ht="12.75">
      <c r="C957" s="52"/>
      <c r="D957" s="53"/>
    </row>
    <row r="958" spans="3:4" ht="12.75">
      <c r="C958" s="52"/>
      <c r="D958" s="53"/>
    </row>
    <row r="959" spans="3:4" ht="12.75">
      <c r="C959" s="52"/>
      <c r="D959" s="53"/>
    </row>
    <row r="960" spans="3:4" ht="12.75">
      <c r="C960" s="52"/>
      <c r="D960" s="53"/>
    </row>
    <row r="961" spans="3:4" ht="12.75">
      <c r="C961" s="52"/>
      <c r="D961" s="53"/>
    </row>
    <row r="962" spans="3:4" ht="12.75">
      <c r="C962" s="52"/>
      <c r="D962" s="53"/>
    </row>
    <row r="963" spans="3:4" ht="12.75">
      <c r="C963" s="52"/>
      <c r="D963" s="53"/>
    </row>
    <row r="964" spans="3:4" ht="12.75">
      <c r="C964" s="52"/>
      <c r="D964" s="53"/>
    </row>
    <row r="965" spans="3:4" ht="12.75">
      <c r="C965" s="52"/>
      <c r="D965" s="53"/>
    </row>
    <row r="966" spans="3:4" ht="12.75">
      <c r="C966" s="52"/>
      <c r="D966" s="53"/>
    </row>
    <row r="967" spans="3:4" ht="12.75">
      <c r="C967" s="52"/>
      <c r="D967" s="53"/>
    </row>
    <row r="968" spans="3:4" ht="12.75">
      <c r="C968" s="52"/>
      <c r="D968" s="53"/>
    </row>
    <row r="969" spans="3:4" ht="12.75">
      <c r="C969" s="52"/>
      <c r="D969" s="53"/>
    </row>
    <row r="970" spans="3:4" ht="12.75">
      <c r="C970" s="52"/>
      <c r="D970" s="53"/>
    </row>
    <row r="971" spans="3:4" ht="12.75">
      <c r="C971" s="52"/>
      <c r="D971" s="53"/>
    </row>
    <row r="972" spans="3:4" ht="12.75">
      <c r="C972" s="52"/>
      <c r="D972" s="53"/>
    </row>
    <row r="973" spans="3:4" ht="12.75">
      <c r="C973" s="52"/>
      <c r="D973" s="53"/>
    </row>
    <row r="974" spans="3:4" ht="12.75">
      <c r="C974" s="52"/>
      <c r="D974" s="53"/>
    </row>
    <row r="975" spans="3:4" ht="12.75">
      <c r="C975" s="52"/>
      <c r="D975" s="53"/>
    </row>
    <row r="976" spans="3:4" ht="12.75">
      <c r="C976" s="52"/>
      <c r="D976" s="53"/>
    </row>
    <row r="977" spans="3:4" ht="12.75">
      <c r="C977" s="52"/>
      <c r="D977" s="53"/>
    </row>
    <row r="978" spans="3:4" ht="12.75">
      <c r="C978" s="52"/>
      <c r="D978" s="53"/>
    </row>
    <row r="979" spans="3:4" ht="12.75">
      <c r="C979" s="52"/>
      <c r="D979" s="53"/>
    </row>
    <row r="980" spans="3:4" ht="12.75">
      <c r="C980" s="52"/>
      <c r="D980" s="53"/>
    </row>
    <row r="981" spans="3:4" ht="12.75">
      <c r="C981" s="52"/>
      <c r="D981" s="53"/>
    </row>
    <row r="982" spans="3:4" ht="12.75">
      <c r="C982" s="52"/>
      <c r="D982" s="53"/>
    </row>
    <row r="983" spans="3:4" ht="12.75">
      <c r="C983" s="52"/>
      <c r="D983" s="53"/>
    </row>
    <row r="984" spans="3:4" ht="12.75">
      <c r="C984" s="52"/>
      <c r="D984" s="53"/>
    </row>
    <row r="985" spans="3:4" ht="12.75">
      <c r="C985" s="52"/>
      <c r="D985" s="53"/>
    </row>
    <row r="986" spans="3:4" ht="12.75">
      <c r="C986" s="52"/>
      <c r="D986" s="53"/>
    </row>
    <row r="987" spans="3:4" ht="12.75">
      <c r="C987" s="52"/>
      <c r="D987" s="53"/>
    </row>
    <row r="988" spans="3:4" ht="12.75">
      <c r="C988" s="52"/>
      <c r="D988" s="53"/>
    </row>
    <row r="989" spans="3:4" ht="12.75">
      <c r="C989" s="52"/>
      <c r="D989" s="53"/>
    </row>
    <row r="990" spans="3:4" ht="12.75">
      <c r="C990" s="52"/>
      <c r="D990" s="53"/>
    </row>
    <row r="991" spans="3:4" ht="12.75">
      <c r="C991" s="52"/>
      <c r="D991" s="53"/>
    </row>
    <row r="992" spans="3:4" ht="12.75">
      <c r="C992" s="52"/>
      <c r="D992" s="53"/>
    </row>
    <row r="993" spans="3:4" ht="12.75">
      <c r="C993" s="52"/>
      <c r="D993" s="53"/>
    </row>
    <row r="994" spans="3:4" ht="12.75">
      <c r="C994" s="52"/>
      <c r="D994" s="53"/>
    </row>
    <row r="995" spans="3:4" ht="12.75">
      <c r="C995" s="52"/>
      <c r="D995" s="53"/>
    </row>
    <row r="996" spans="3:4" ht="12.75">
      <c r="C996" s="52"/>
      <c r="D996" s="53"/>
    </row>
    <row r="997" spans="3:4" ht="12.75">
      <c r="C997" s="52"/>
      <c r="D997" s="53"/>
    </row>
    <row r="998" spans="3:4" ht="12.75">
      <c r="C998" s="52"/>
      <c r="D998" s="53"/>
    </row>
    <row r="999" spans="3:4" ht="12.75">
      <c r="C999" s="52"/>
      <c r="D999" s="53"/>
    </row>
    <row r="1000" spans="3:4" ht="12.75">
      <c r="C1000" s="52"/>
      <c r="D1000" s="53"/>
    </row>
    <row r="1001" spans="3:4" ht="12.75">
      <c r="C1001" s="52"/>
      <c r="D1001" s="53"/>
    </row>
    <row r="1002" spans="3:4" ht="12.75">
      <c r="C1002" s="52"/>
      <c r="D1002" s="53"/>
    </row>
    <row r="1003" spans="3:4" ht="12.75">
      <c r="C1003" s="52"/>
      <c r="D1003" s="53"/>
    </row>
    <row r="1004" spans="3:4" ht="12.75">
      <c r="C1004" s="52"/>
      <c r="D1004" s="53"/>
    </row>
    <row r="1005" spans="3:4" ht="12.75">
      <c r="C1005" s="52"/>
      <c r="D1005" s="53"/>
    </row>
    <row r="1006" spans="3:4" ht="12.75">
      <c r="C1006" s="52"/>
      <c r="D1006" s="53"/>
    </row>
    <row r="1007" spans="3:4" ht="12.75">
      <c r="C1007" s="56"/>
      <c r="D1007" s="53"/>
    </row>
    <row r="1008" spans="3:4" ht="12.75">
      <c r="C1008" s="56"/>
      <c r="D1008" s="53"/>
    </row>
    <row r="1009" spans="3:4" ht="12.75">
      <c r="C1009" s="56"/>
      <c r="D1009" s="53"/>
    </row>
    <row r="1010" spans="3:4" ht="12.75">
      <c r="C1010" s="56"/>
      <c r="D1010" s="53"/>
    </row>
    <row r="1011" spans="3:4" ht="12.75">
      <c r="C1011" s="56"/>
      <c r="D1011" s="53"/>
    </row>
    <row r="1012" spans="3:4" ht="12.75">
      <c r="C1012" s="56"/>
      <c r="D1012" s="53"/>
    </row>
    <row r="1013" spans="3:4" ht="12.75">
      <c r="C1013" s="56"/>
      <c r="D1013" s="53"/>
    </row>
    <row r="1014" spans="3:4" ht="12.75">
      <c r="C1014" s="56"/>
      <c r="D1014" s="53"/>
    </row>
    <row r="1015" spans="3:4" ht="12.75">
      <c r="C1015" s="56"/>
      <c r="D1015" s="53"/>
    </row>
    <row r="1016" spans="3:4" ht="12.75">
      <c r="C1016" s="56"/>
      <c r="D1016" s="53"/>
    </row>
    <row r="1017" spans="3:4" ht="12.75">
      <c r="C1017" s="56"/>
      <c r="D1017" s="53"/>
    </row>
    <row r="1018" spans="3:4" ht="12.75">
      <c r="C1018" s="56"/>
      <c r="D1018" s="53"/>
    </row>
    <row r="1019" spans="3:4" ht="12.75">
      <c r="C1019" s="56"/>
      <c r="D1019" s="53"/>
    </row>
    <row r="1020" spans="3:4" ht="12.75">
      <c r="C1020" s="56"/>
      <c r="D1020" s="53"/>
    </row>
    <row r="1021" spans="3:4" ht="12.75">
      <c r="C1021" s="56"/>
      <c r="D1021" s="53"/>
    </row>
    <row r="1022" spans="3:4" ht="12.75">
      <c r="C1022" s="56"/>
      <c r="D1022" s="53"/>
    </row>
    <row r="1023" spans="3:4" ht="12.75">
      <c r="C1023" s="56"/>
      <c r="D1023" s="53"/>
    </row>
    <row r="1024" spans="3:4" ht="12.75">
      <c r="C1024" s="56"/>
      <c r="D1024" s="53"/>
    </row>
    <row r="1025" spans="3:4" ht="12.75">
      <c r="C1025" s="56"/>
      <c r="D1025" s="53"/>
    </row>
    <row r="1026" spans="3:4" ht="12.75">
      <c r="C1026" s="56"/>
      <c r="D1026" s="53"/>
    </row>
    <row r="1027" spans="3:4" ht="12.75">
      <c r="C1027" s="56"/>
      <c r="D1027" s="53"/>
    </row>
    <row r="1028" spans="3:4" ht="12.75">
      <c r="C1028" s="56"/>
      <c r="D1028" s="53"/>
    </row>
    <row r="1029" spans="3:4" ht="12.75">
      <c r="C1029" s="56"/>
      <c r="D1029" s="53"/>
    </row>
    <row r="1030" spans="3:4" ht="12.75">
      <c r="C1030" s="56"/>
      <c r="D1030" s="53"/>
    </row>
    <row r="1031" spans="3:4" ht="12.75">
      <c r="C1031" s="56"/>
      <c r="D1031" s="53"/>
    </row>
  </sheetData>
  <mergeCells count="15">
    <mergeCell ref="I1:I4"/>
    <mergeCell ref="M1:M4"/>
    <mergeCell ref="J1:K1"/>
    <mergeCell ref="J2:J4"/>
    <mergeCell ref="K3:K4"/>
    <mergeCell ref="L1:L4"/>
    <mergeCell ref="A1:A4"/>
    <mergeCell ref="G1:H1"/>
    <mergeCell ref="H3:H4"/>
    <mergeCell ref="G2:G4"/>
    <mergeCell ref="B1:B4"/>
    <mergeCell ref="C1:C4"/>
    <mergeCell ref="D1:D4"/>
    <mergeCell ref="F1:F4"/>
    <mergeCell ref="E1:E4"/>
  </mergeCells>
  <printOptions gridLines="1" horizontalCentered="1"/>
  <pageMargins left="0.1968503937007874" right="0.1968503937007874" top="0.76" bottom="0.56" header="0.46" footer="0.31496062992125984"/>
  <pageSetup horizontalDpi="300" verticalDpi="300" orientation="landscape" paperSize="9" scale="83" r:id="rId1"/>
  <headerFooter alignWithMargins="0">
    <oddHeader>&amp;C&amp;"Arial CE,Pogrubiony"&amp;13Wykonanie wydatków budżetu miasta Opola w 2007 roku&amp;RZałącznik Nr 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2008-03-13T13:26:18Z</cp:lastPrinted>
  <dcterms:created xsi:type="dcterms:W3CDTF">2000-11-14T12:10:39Z</dcterms:created>
  <dcterms:modified xsi:type="dcterms:W3CDTF">2008-03-21T10:13:23Z</dcterms:modified>
  <cp:category/>
  <cp:version/>
  <cp:contentType/>
  <cp:contentStatus/>
</cp:coreProperties>
</file>