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Dochody zał. 1" sheetId="1" r:id="rId1"/>
    <sheet name="Dochody zał. 1a" sheetId="2" r:id="rId2"/>
    <sheet name="Dochody zał. 1b" sheetId="3" r:id="rId3"/>
    <sheet name="zał. 1c-wg zrodel" sheetId="4" r:id="rId4"/>
    <sheet name="Wydatki zał. 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localSheetId="3" hidden="1">'[5]Inwestycje-zał.3'!#REF!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localSheetId="3" hidden="1">'[5]Inwestycje-zał.3'!#REF!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localSheetId="3" hidden="1">'[5]Inwestycje-zał.3'!#REF!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localSheetId="3" hidden="1">'[5]Inwestycje-zał.3'!#REF!</definedName>
    <definedName name="__123Graph_X" hidden="1">'[1]Inwestycje-zał.3'!#REF!</definedName>
    <definedName name="aaa" hidden="1">'[3]Inwestycje-zał.3'!#REF!</definedName>
    <definedName name="abc" hidden="1">'[1]Inwestycje-zał.3'!#REF!</definedName>
    <definedName name="_xlnm.Print_Area" localSheetId="0">'Dochody zał. 1'!$A$1:$H$128</definedName>
    <definedName name="_xlnm.Print_Area" localSheetId="1">'Dochody zał. 1a'!$A$1:$H$105</definedName>
    <definedName name="_xlnm.Print_Area" localSheetId="2">'Dochody zał. 1b'!$A$1:$H$48</definedName>
    <definedName name="_xlnm.Print_Area" localSheetId="4">'Wydatki zał. 2'!$A$1:$M$568</definedName>
    <definedName name="_xlnm.Print_Area" localSheetId="3">'zał. 1c-wg zrodel'!$A$1:$H$40</definedName>
    <definedName name="_xlnm.Print_Titles" localSheetId="0">'Dochody zał. 1'!$1:$2</definedName>
    <definedName name="_xlnm.Print_Titles" localSheetId="1">'Dochody zał. 1a'!$1:$2</definedName>
    <definedName name="_xlnm.Print_Titles" localSheetId="2">'Dochody zał. 1b'!$1:$2</definedName>
    <definedName name="_xlnm.Print_Titles" localSheetId="4">'Wydatki zał. 2'!$1:$5</definedName>
    <definedName name="_xlnm.Print_Titles" localSheetId="3">'zał. 1c-wg zrodel'!$1:$2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<sst xmlns="http://schemas.openxmlformats.org/spreadsheetml/2006/main" count="1195" uniqueCount="631">
  <si>
    <r>
      <t xml:space="preserve">Inwestycje - budowa sieci wodno, kanalizacyjnej, sanitarnej i kanalizacji deszczowej dla Centrum Szkolenia Praktycznego ul.Torowa - </t>
    </r>
    <r>
      <rPr>
        <b/>
        <i/>
        <sz val="10"/>
        <rFont val="Arial CE"/>
        <family val="2"/>
      </rPr>
      <t>zobowiązania za 2002r.</t>
    </r>
  </si>
  <si>
    <r>
      <t xml:space="preserve">Inwestycje - zasilanie elektroenergetyczne Pracowniczych Ogrodów Działkowych "ODRA" przy ul.Koszyka - </t>
    </r>
    <r>
      <rPr>
        <b/>
        <i/>
        <sz val="10"/>
        <rFont val="Arial CE"/>
        <family val="2"/>
      </rPr>
      <t>zobowiązania za 2002r.</t>
    </r>
  </si>
  <si>
    <r>
      <t xml:space="preserve">Inwestycje - budowa zbiornika retencyjnego ul.Żwirki i Wigury - </t>
    </r>
    <r>
      <rPr>
        <b/>
        <i/>
        <sz val="10"/>
        <rFont val="Arial CE"/>
        <family val="2"/>
      </rPr>
      <t>zobowiązania za 2002r.</t>
    </r>
  </si>
  <si>
    <t>Dotacja celowa otrzymana z budżetu państwa na realizację zadań bieżących z zakresu administracji rządowej oraz innych zadań zleconych gminom (związkom gmin) ustawami</t>
  </si>
  <si>
    <t>Fundusz świadczeń socjalnych dla nauczycieli emerytów i rencistów - dotacja celowa otrzymana z budżetu państwa na realizację bieżących zadań własnych powiatu</t>
  </si>
  <si>
    <t>Wypoczynek dzieci i młodzieży</t>
  </si>
  <si>
    <t>Stypendia socjalne, zasiłki losowe dla uczniów</t>
  </si>
  <si>
    <t>Wydatki na oczyszczanie miasta</t>
  </si>
  <si>
    <t>Utrzymanie terenów zielonych na Wyspie Bolko</t>
  </si>
  <si>
    <t>Wydatki na oświetlenie ulic</t>
  </si>
  <si>
    <t>Inwestycje - doświetlenie ulic</t>
  </si>
  <si>
    <t>Utrzymanie szaletu</t>
  </si>
  <si>
    <t>Usługi weterynaryjne</t>
  </si>
  <si>
    <t>Odkomarzanie i odszczurzanie</t>
  </si>
  <si>
    <t>Usuwanie odpadów z terenów gminy</t>
  </si>
  <si>
    <t>Inwestycje - rozbudowa składowiska odpadów komunalnych</t>
  </si>
  <si>
    <t>Inwestycje z udziałem ludności</t>
  </si>
  <si>
    <t>Dział</t>
  </si>
  <si>
    <t>§</t>
  </si>
  <si>
    <t>Treść</t>
  </si>
  <si>
    <t>010</t>
  </si>
  <si>
    <t>ROLNICTWO I ŁOWIECTWO</t>
  </si>
  <si>
    <t>069</t>
  </si>
  <si>
    <t>Wpływy z różnych opłat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</si>
  <si>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</si>
  <si>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</si>
  <si>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</si>
  <si>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Dotacje celowe otrzymane z budżetu państwa na realizację bieżących zadań własnych powiatu</t>
  </si>
  <si>
    <t>TRANSPORT I ŁĄCZNOŚĆ</t>
  </si>
  <si>
    <t>GOSPODARKA MIESZKANIOWA</t>
  </si>
  <si>
    <t>047</t>
  </si>
  <si>
    <t xml:space="preserve">Wpływy z opłat za zarząd, użytkowanie i użytkowanie wieczyste nieruchomości </t>
  </si>
  <si>
    <t>075</t>
  </si>
  <si>
    <t>097</t>
  </si>
  <si>
    <t>Wpływy z różnych dochodów</t>
  </si>
  <si>
    <t>DZIAŁALNOŚĆ USŁUGOWA</t>
  </si>
  <si>
    <t>Dotacje celowe otrzymane z budżetu państwa na zadania bieżące realizowane przez gminę na podstawie porozumień z organami administracji rządowej</t>
  </si>
  <si>
    <t>ADMINISTRACJA PUBLICZNA</t>
  </si>
  <si>
    <t>042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</si>
  <si>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</si>
  <si>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</si>
  <si>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 xml:space="preserve">BEZPIECZEŃSTWO PUBLICZNE I OCHRONA PRZECIWPOŻAROWA </t>
  </si>
  <si>
    <t>057</t>
  </si>
  <si>
    <t>Grzywny, mandaty i inne kary pieniężne od ludności</t>
  </si>
  <si>
    <t>Dotacje celowe otrzymane z budżetu państwa na inwestycje i zakupy inwestycyjne z zakresu administracji rządowej oraz inne zadania zlecone ustawami realizowane przez powiat</t>
  </si>
  <si>
    <t>DOCHODY OD OSÓB PRAWNYCH, OD OSÓB FIZYCZNYCH I OD INNYCH JEDNOSTEK NIE POSIADAJĄCYCH OSOBOWOŚCI PRAWNEJ</t>
  </si>
  <si>
    <t>001</t>
  </si>
  <si>
    <t>Podatek dochody od osób fizycznych</t>
  </si>
  <si>
    <t>002</t>
  </si>
  <si>
    <t>Podatek dochody od osób prawnych</t>
  </si>
  <si>
    <t>031</t>
  </si>
  <si>
    <t xml:space="preserve">Podatek od nieruchomości </t>
  </si>
  <si>
    <t>032</t>
  </si>
  <si>
    <t>Podatek rolny</t>
  </si>
  <si>
    <t>033</t>
  </si>
  <si>
    <t>Podatek leśny</t>
  </si>
  <si>
    <t>034</t>
  </si>
  <si>
    <t>Podatek od środków transportowych</t>
  </si>
  <si>
    <t>035</t>
  </si>
  <si>
    <t>036</t>
  </si>
  <si>
    <t>Podatek od spadków i darowizn</t>
  </si>
  <si>
    <t>037</t>
  </si>
  <si>
    <t>Podatek od posiadania psów</t>
  </si>
  <si>
    <t>041</t>
  </si>
  <si>
    <t>Wpływy z opłaty skarbowej</t>
  </si>
  <si>
    <t>043</t>
  </si>
  <si>
    <t>Wpływy z opłaty targowej</t>
  </si>
  <si>
    <t>046</t>
  </si>
  <si>
    <t>Wpływy z opłaty eksploatacyjnej</t>
  </si>
  <si>
    <t>050</t>
  </si>
  <si>
    <t>091</t>
  </si>
  <si>
    <t>Odsetki od nieterminowych wpłat z tytułu podatków i opłat</t>
  </si>
  <si>
    <t>RÓŻNE ROZLICZENIA</t>
  </si>
  <si>
    <t>092</t>
  </si>
  <si>
    <t>Pozostałe odsetki</t>
  </si>
  <si>
    <t>Subwencje ogólne z budżetu państwa</t>
  </si>
  <si>
    <t>OCHRONA ZDROWIA</t>
  </si>
  <si>
    <t>048</t>
  </si>
  <si>
    <t>Wpływy z opłat za zezwolenia na sprzedaż alkoholu</t>
  </si>
  <si>
    <t>083</t>
  </si>
  <si>
    <t>Wpływy z usług</t>
  </si>
  <si>
    <t>OPIEKA SPOŁECZNA</t>
  </si>
  <si>
    <t xml:space="preserve">GOSPODARKA KOMUNALNA I OCHRONA ŚRODOWISKA </t>
  </si>
  <si>
    <t>Dotacje celowe otrzymane z budżetu państwa na inwestycje i zakupy inwestycyjne z zakresu administracji rządowej oraz innych zadań zleconych gminom ustawami</t>
  </si>
  <si>
    <t xml:space="preserve">OGRODY BOTANICZNE I ZOOLOGICZNE ORAZ NATURALNE OBSZARY I OBIEKTY CHRONIONEJ PRZYRODY </t>
  </si>
  <si>
    <t>OGÓŁEM DOCHODY</t>
  </si>
  <si>
    <t>PRZYCHODY</t>
  </si>
  <si>
    <t>OGÓŁEM</t>
  </si>
  <si>
    <t>OŚWIATA I WYCHOWANIE</t>
  </si>
  <si>
    <t>Dotacje celowe otrzymane z budżetu państwa na realizację własnych zadań bieżących gmin (związków gmin)</t>
  </si>
  <si>
    <t>EDUKACYJNA OPIEKA WYCHOWAWCZA</t>
  </si>
  <si>
    <t>KULTURA FIZYCZNA I SPORT</t>
  </si>
  <si>
    <t>076</t>
  </si>
  <si>
    <t>077</t>
  </si>
  <si>
    <t xml:space="preserve">Wpłaty z tytułu odpłatnego nabycia prawa własności nieruchomości </t>
  </si>
  <si>
    <t>Źródła dochodów</t>
  </si>
  <si>
    <t xml:space="preserve">§ </t>
  </si>
  <si>
    <t>A+B</t>
  </si>
  <si>
    <t>DOCHODY OGÓŁEM</t>
  </si>
  <si>
    <t>I</t>
  </si>
  <si>
    <t>PODATKI I OPŁATY</t>
  </si>
  <si>
    <t>Podatek od nieruchomości</t>
  </si>
  <si>
    <t>Opłata skarbowa</t>
  </si>
  <si>
    <t>Podatki opłacane w formie karty podatkowej</t>
  </si>
  <si>
    <t>Udziały we wpływach z podatku dochodowego od osób prawnych</t>
  </si>
  <si>
    <t>Udziały we wpływach z podatku dochodowego od osób fizycznych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</si>
  <si>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</si>
  <si>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Wpływy z tytułu przekształcenia prawa użytkowania wieczystego przysługującego osobom fizycznym w prawo własności </t>
  </si>
  <si>
    <t>074</t>
  </si>
  <si>
    <t>Dywidendy i kwoty uzyskane ze zbycia praw majątkowych</t>
  </si>
  <si>
    <t>Środki na dofinansowanie własnych inwestycji gmin (związków gmin), powiatów (związków powiatów), samorządów województw, pozyskane z innych źródeł</t>
  </si>
  <si>
    <t>Środki na dofinansowanie własnych zadań bieżących gmin (związków gmin), powiatów (związków powiatów), samorządów województw, pozyskane z innych źródeł</t>
  </si>
  <si>
    <t>KULTURA I OCHRONA DZIEDZICTWA NARODOWEGO</t>
  </si>
  <si>
    <t>Dotacje celowe otrzymane ze środków specjalnych na finansowanie lub dofinansowanie zadań zleconych z zakresu działalności bieżącej</t>
  </si>
  <si>
    <t>Wykonanie             za 2003 r.</t>
  </si>
  <si>
    <t>Opłata targowa</t>
  </si>
  <si>
    <t>Opłata eksploatacyjna</t>
  </si>
  <si>
    <t>II</t>
  </si>
  <si>
    <t>DOCHODY Z MAJĄTKU GMINY</t>
  </si>
  <si>
    <t>Dochody z dzierżawy</t>
  </si>
  <si>
    <t>Dochody z wieczystego użytkowania</t>
  </si>
  <si>
    <t>Dochody ze sprzedaży</t>
  </si>
  <si>
    <t>III</t>
  </si>
  <si>
    <t>POZOSTAŁE DOCHODY (wpłaty komunalnych jednostek organizacyjnych, odsetki, opłaty koncesyjne)</t>
  </si>
  <si>
    <t>w tym: opłaty koncesyjne za zezwolenia na sprzedaż alkoholu</t>
  </si>
  <si>
    <t>IV</t>
  </si>
  <si>
    <t>SUBWENCJE</t>
  </si>
  <si>
    <t>A</t>
  </si>
  <si>
    <t>OGÓŁEM DOCHODY WŁASNE</t>
  </si>
  <si>
    <t>w tym: bez subwencji oświatowej</t>
  </si>
  <si>
    <t>V</t>
  </si>
  <si>
    <t>DOTACJE CELOWE NA ZADANIA WŁASNE</t>
  </si>
  <si>
    <t>w tym: dodatki mieszkaniowe</t>
  </si>
  <si>
    <t>VI</t>
  </si>
  <si>
    <t>B</t>
  </si>
  <si>
    <t>OGÓŁEM   DOTACJE</t>
  </si>
  <si>
    <t>00</t>
  </si>
  <si>
    <t>PRZYCHODY ZWIĄZANE Z FINANSOWANIEM I ROZDYSPONOWANIEM NADWYŻKI BUDŻETOWEJ ORAZ Z PRYWATYZACJĄ MIENIA SKARBU PAŃSTWA I MAJĄTKU JEDNOSTEK SAMORZĄDU TERYTORIALNEGO</t>
  </si>
  <si>
    <t>Pożyczki krajowe</t>
  </si>
  <si>
    <t>Podatek od czynności cywilnoprawnych</t>
  </si>
  <si>
    <t>Część podstawowa subwencji ogólnej</t>
  </si>
  <si>
    <t>Część oświatowa subwencji ogólnej</t>
  </si>
  <si>
    <t>Część drogowa subwencji ogólnej</t>
  </si>
  <si>
    <t>Część rekompensująca subwencji ogólnej</t>
  </si>
  <si>
    <t>Część wyrównawcza subwencji ogólnej</t>
  </si>
  <si>
    <t>DOTACJE CELOWE NA ZADANIA ZLECONE I ZADANIE REALIZOWANE NA PODSTAWIE POROZUMIEŃ</t>
  </si>
  <si>
    <t xml:space="preserve">Lp. </t>
  </si>
  <si>
    <t>Dotacje celowe otrzymane z budżetu państwa na realizację inwestycji i zakupów inwestycyjnych własnych powiatu</t>
  </si>
  <si>
    <t>Rozdział</t>
  </si>
  <si>
    <t>z tego</t>
  </si>
  <si>
    <t>Wydatki bieżące</t>
  </si>
  <si>
    <t>w tym</t>
  </si>
  <si>
    <t>Wynagrodzenia i pochodne</t>
  </si>
  <si>
    <t>01008</t>
  </si>
  <si>
    <t>01021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</si>
  <si>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</si>
  <si>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</si>
  <si>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</si>
  <si>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01095</t>
  </si>
  <si>
    <t>Pozostała działalność</t>
  </si>
  <si>
    <t>02001</t>
  </si>
  <si>
    <t>Gospodarka leśna</t>
  </si>
  <si>
    <t>02002</t>
  </si>
  <si>
    <t>Nadzór nad gospodarką leśną</t>
  </si>
  <si>
    <t xml:space="preserve">Lokalny transport zbiorowy </t>
  </si>
  <si>
    <t>Drogi publiczne w miastach na prawach powiatu</t>
  </si>
  <si>
    <t xml:space="preserve">Drogi publiczne gminne </t>
  </si>
  <si>
    <t xml:space="preserve">GOSPODARKA MIESZKANIOWA </t>
  </si>
  <si>
    <t>Zakłady gospodarki mieszkaniowej</t>
  </si>
  <si>
    <t>Różne jednostki obsługi gospodarki mieszkaniowej</t>
  </si>
  <si>
    <t>Gospodarka gruntami i nieruchomościami</t>
  </si>
  <si>
    <t>Plany zagospodarowania przestrzennego</t>
  </si>
  <si>
    <t>Prace geodezyjne i kartograficzne (nieinwestycyjne)</t>
  </si>
  <si>
    <t>Nadzór budowlany</t>
  </si>
  <si>
    <t>Cmentarze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</si>
  <si>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</si>
  <si>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</si>
  <si>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</si>
  <si>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</si>
  <si>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 xml:space="preserve">Urzędy gmin (miast i miast na prawach powiatu) </t>
  </si>
  <si>
    <t>Komisje poborowe</t>
  </si>
  <si>
    <t>Pobór podatków, opłat i niepodatkowych należności budżetowych</t>
  </si>
  <si>
    <t>Komendy powiatowe Policji</t>
  </si>
  <si>
    <t>Komendy powiatowe Państwowej Straży Pożarnej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</si>
  <si>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</si>
  <si>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</si>
  <si>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</si>
  <si>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</si>
  <si>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</si>
  <si>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Rezerwy ogólne i celowe</t>
  </si>
  <si>
    <t>Rezerwa ogólna</t>
  </si>
  <si>
    <t>Rezerwa celowa</t>
  </si>
  <si>
    <t xml:space="preserve">OŚWIATA I WYCHOWANIE </t>
  </si>
  <si>
    <t>Szkoły podstawowe</t>
  </si>
  <si>
    <t>Publiczna Szkoła Podstawowa Nr 1</t>
  </si>
  <si>
    <t>Publiczna Szkoła Podstawowa Nr 2</t>
  </si>
  <si>
    <t>Publiczna Szkoła Podstawowa Nr 3</t>
  </si>
  <si>
    <t>Publiczna Szkoła Podstawowa Nr 5</t>
  </si>
  <si>
    <t>Publiczna Szkoła Podstawowa Nr 6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</si>
  <si>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</si>
  <si>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</si>
  <si>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</si>
  <si>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</si>
  <si>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</si>
  <si>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12</t>
  </si>
  <si>
    <t>Podatki rolny</t>
  </si>
  <si>
    <t>Publiczna Szkoła Podstawowa Nr 14</t>
  </si>
  <si>
    <t>Publiczna Szkoła Podstawowa Nr 15</t>
  </si>
  <si>
    <t>Publiczna Szkoła Podstawowa Nr 16</t>
  </si>
  <si>
    <t>Publiczna Szkoła Podstawowa Nr 17</t>
  </si>
  <si>
    <t>Publiczna Szkoła Podstawowa Nr 18</t>
  </si>
  <si>
    <t>Publiczna Szkoła Podstawowa Nr 20</t>
  </si>
  <si>
    <t>Publiczna Szkoła Podstawowa Nr 21</t>
  </si>
  <si>
    <t>Publiczna Szkoła Podstawowa Nr 23</t>
  </si>
  <si>
    <t>Publiczna Szkoła Podstawowa Nr 24</t>
  </si>
  <si>
    <t>Publiczna Szkoła Podstawowa Nr 25</t>
  </si>
  <si>
    <t>Publiczna Szkoła Podstawowa Nr 26</t>
  </si>
  <si>
    <t>Publiczna Szkoła Podstawowa Nr 27</t>
  </si>
  <si>
    <t>Publiczna Szkoła Podstawowa Nr 28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</si>
  <si>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</si>
  <si>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</si>
  <si>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</si>
  <si>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</si>
  <si>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Przedszkole Publiczne Nr 4</t>
  </si>
  <si>
    <t>Przedszkole Publiczne Nr 5</t>
  </si>
  <si>
    <t>Przedszkole Publiczne Nr 6</t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</si>
  <si>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</si>
  <si>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</si>
  <si>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</si>
  <si>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</si>
  <si>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</si>
  <si>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</si>
  <si>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</si>
  <si>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</si>
  <si>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</si>
  <si>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</si>
  <si>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</si>
  <si>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</si>
  <si>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</si>
  <si>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>Przedszkole Publiczne Nr 51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</si>
  <si>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</si>
  <si>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</si>
  <si>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</si>
  <si>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</si>
  <si>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</si>
  <si>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</si>
  <si>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</si>
  <si>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</si>
  <si>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</si>
  <si>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</si>
  <si>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Zespół Szkół im. Prymasa Tysiąclecia -Gimnazjum dla Dorosłych</t>
  </si>
  <si>
    <t>Niepubliczne Gimnazja - dotacje</t>
  </si>
  <si>
    <t>Gimnazja specjalne</t>
  </si>
  <si>
    <t>Zespół Szkół Specjalnych - Publiczne Gimnazjum Specjalne</t>
  </si>
  <si>
    <t>Dowożenie uczniów do szkół</t>
  </si>
  <si>
    <t xml:space="preserve">Licea ogólnokształcące </t>
  </si>
  <si>
    <t>Licea ogólnokształcące niepubliczne - dotacje</t>
  </si>
  <si>
    <t>Szkoły zawodowe</t>
  </si>
  <si>
    <t>Zespół Szkół Elektrycznych</t>
  </si>
  <si>
    <t>Zespół Szkół Mechanicznych</t>
  </si>
  <si>
    <t>Zespół Szkół Ekonomicznych</t>
  </si>
  <si>
    <t>Zespół Szkół Technicznych i Ogólnokształcących</t>
  </si>
  <si>
    <t>Zespół Szkół Zawodowych Nr 4</t>
  </si>
  <si>
    <t>Zespół Szkół Zawodowych Nr 3</t>
  </si>
  <si>
    <t>Zespół Szkół im.Prymasa Tysiąclecia</t>
  </si>
  <si>
    <t>Zespół Szkół Budowlanych</t>
  </si>
  <si>
    <t xml:space="preserve">ZSZ im.Staszica </t>
  </si>
  <si>
    <t>ZSZ WZDZ - publiczna - dotacja</t>
  </si>
  <si>
    <t>Szkoły artystyczne</t>
  </si>
  <si>
    <t xml:space="preserve">Szkoły zawodowe specjalne </t>
  </si>
  <si>
    <t>Jednostki pomocnicze szkolnictwa</t>
  </si>
  <si>
    <t>Zespół Placówek Specjalnych ZOZ</t>
  </si>
  <si>
    <t>Komisje egzaminacyjne</t>
  </si>
  <si>
    <t>Lecznictwo ambulatoryjne</t>
  </si>
  <si>
    <t>Przeciwdziałanie alkoholizmowi</t>
  </si>
  <si>
    <t>Składki na ubezpieczenie zdrowotne oraz świadczenia dla osób nie objętych obowiązkiem ubezpieczenia zdrowotnego</t>
  </si>
  <si>
    <t>Izby wytrzeźwień</t>
  </si>
  <si>
    <t xml:space="preserve">Placówki opiekuńczo-wychowawcze </t>
  </si>
  <si>
    <t xml:space="preserve">Domy pomocy społecznej </t>
  </si>
  <si>
    <t>Ośrodki wsparcia</t>
  </si>
  <si>
    <t>Rodziny zastępcze</t>
  </si>
  <si>
    <t>Żłobki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</si>
  <si>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</si>
  <si>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</si>
  <si>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</si>
  <si>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</si>
  <si>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>Zespoły do spraw orzekania o stopniu niepełnosprawności</t>
  </si>
  <si>
    <t>Fundusz Pracy</t>
  </si>
  <si>
    <t>Ośrodki adopcyjno-opiekuńcze</t>
  </si>
  <si>
    <t>Powiatowe urzędy pracy</t>
  </si>
  <si>
    <t xml:space="preserve">Pozostała działalność </t>
  </si>
  <si>
    <t xml:space="preserve">Ośrodki Readaptacji Społecznej </t>
  </si>
  <si>
    <t>Przeciwdziałanie narkomanii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</si>
  <si>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</si>
  <si>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</si>
  <si>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</si>
  <si>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</si>
  <si>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</si>
  <si>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</si>
  <si>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</si>
  <si>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 xml:space="preserve"> </t>
  </si>
  <si>
    <t>Przedszkole Publiczne Nr 33</t>
  </si>
  <si>
    <t>Przedszkole Publiczne Nr 36</t>
  </si>
  <si>
    <t>Przedszkole Publiczne Nr 38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</si>
  <si>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</si>
  <si>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</si>
  <si>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</si>
  <si>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</si>
  <si>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</si>
  <si>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Przedszkole Publiczne Nr 53</t>
  </si>
  <si>
    <t>Miejska Poradnia Psychologiczno-Pedagogiczna</t>
  </si>
  <si>
    <t>Placówki wychowania pozaszkolnego</t>
  </si>
  <si>
    <t xml:space="preserve">Międzyszkolny Ośrodek Sportowy  </t>
  </si>
  <si>
    <t>Młodzieżowy Dom Kultury</t>
  </si>
  <si>
    <t>Szkolny Ośrodek Sportowo - Wypoczynkowy - Zieleniec</t>
  </si>
  <si>
    <t>Państwowe Ognisko Plastyczne - dotacja</t>
  </si>
  <si>
    <t>Internaty i bursy szkolne</t>
  </si>
  <si>
    <t>Internat Zespołu Szkół Mechanicznych</t>
  </si>
  <si>
    <t>Bursa Szkół Pomaturalnych</t>
  </si>
  <si>
    <t>Internat przy WZDZ Opole - dotacja</t>
  </si>
  <si>
    <t>Pomoc materialna dla uczniów</t>
  </si>
  <si>
    <t>Szkolne schroniska młodzieżowe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</si>
  <si>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</si>
  <si>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</si>
  <si>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</si>
  <si>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</si>
  <si>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>Zakłady gospodarki komunalnej</t>
  </si>
  <si>
    <t xml:space="preserve">KULTURA I OCHRONA DZIEDZICTWA NARODOWEGO </t>
  </si>
  <si>
    <t>Teatry dramatyczne i lalkowe</t>
  </si>
  <si>
    <t xml:space="preserve">Domy i ośrodki kultury, świetlice i kluby </t>
  </si>
  <si>
    <t>Zespół Pieśni i Tańca "Opole"</t>
  </si>
  <si>
    <t xml:space="preserve">Galerie i biura wystaw artystycznych </t>
  </si>
  <si>
    <t>Biblioteki</t>
  </si>
  <si>
    <t>Ogrody botaniczne i zoologiczne</t>
  </si>
  <si>
    <t>Zadania ratownictwa górskiego i wodnego</t>
  </si>
  <si>
    <t>Instytucje kultury fizycznej</t>
  </si>
  <si>
    <t>OGÓŁEM WYDATKI</t>
  </si>
  <si>
    <t>ROZCHODY</t>
  </si>
  <si>
    <t>Spłaty otrzymanych krajowych pożyczek i kredytów</t>
  </si>
  <si>
    <r>
      <t xml:space="preserve">Straż Miejska </t>
    </r>
    <r>
      <rPr>
        <i/>
        <sz val="10"/>
        <rFont val="Arial CE"/>
        <family val="2"/>
      </rPr>
      <t>- wydatki bieżące</t>
    </r>
  </si>
  <si>
    <r>
      <t>Dom Dziecka</t>
    </r>
    <r>
      <rPr>
        <i/>
        <sz val="10"/>
        <rFont val="Arial CE"/>
        <family val="2"/>
      </rPr>
      <t xml:space="preserve"> - wydatki bieżące</t>
    </r>
  </si>
  <si>
    <r>
      <t>Dom Dziecka</t>
    </r>
    <r>
      <rPr>
        <i/>
        <sz val="10"/>
        <rFont val="Arial CE"/>
        <family val="2"/>
      </rPr>
      <t xml:space="preserve"> - dotacja celowa otrzymana z budżetu państwa na realizację bieżących zadań własnych powiatu</t>
    </r>
  </si>
  <si>
    <r>
      <t>Pogotowie Opiekuńcze</t>
    </r>
    <r>
      <rPr>
        <i/>
        <sz val="10"/>
        <rFont val="Arial CE"/>
        <family val="2"/>
      </rPr>
      <t xml:space="preserve"> - dotacja celowa otrzymana z budżetu państwa na realizację bieżących zadań własnych powiatu</t>
    </r>
  </si>
  <si>
    <r>
      <t>Dom Dziennego Pobytu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</si>
  <si>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wydatki bieżące</t>
    </r>
  </si>
  <si>
    <r>
      <t>Żłobek nr 2</t>
    </r>
    <r>
      <rPr>
        <i/>
        <sz val="10"/>
        <rFont val="Arial CE"/>
        <family val="2"/>
      </rPr>
      <t xml:space="preserve"> - wydatki bieżące</t>
    </r>
  </si>
  <si>
    <r>
      <t>Żłobek nr 4</t>
    </r>
    <r>
      <rPr>
        <i/>
        <sz val="10"/>
        <rFont val="Arial CE"/>
        <family val="2"/>
      </rPr>
      <t xml:space="preserve"> - wydatki bieżące</t>
    </r>
  </si>
  <si>
    <r>
      <t>Żłobek nr 9</t>
    </r>
    <r>
      <rPr>
        <i/>
        <sz val="10"/>
        <rFont val="Arial CE"/>
        <family val="2"/>
      </rPr>
      <t xml:space="preserve"> - wydatki bieżące</t>
    </r>
  </si>
  <si>
    <r>
      <t>Żłobek - Pomnik Matki Polki</t>
    </r>
    <r>
      <rPr>
        <i/>
        <sz val="10"/>
        <rFont val="Arial CE"/>
        <family val="2"/>
      </rPr>
      <t xml:space="preserve"> - wydatki bieżące</t>
    </r>
  </si>
  <si>
    <r>
      <t xml:space="preserve"> Miejski Zarząd Dróg - </t>
    </r>
    <r>
      <rPr>
        <i/>
        <sz val="10"/>
        <rFont val="Arial CE"/>
        <family val="2"/>
      </rPr>
      <t>wydatki bieżące</t>
    </r>
  </si>
  <si>
    <r>
      <t>Opolski Teatr Lalki i Aktora</t>
    </r>
    <r>
      <rPr>
        <i/>
        <sz val="10"/>
        <rFont val="Arial CE"/>
        <family val="2"/>
      </rPr>
      <t xml:space="preserve"> - dotacja</t>
    </r>
  </si>
  <si>
    <r>
      <t>Miejski Ośrodek Kultury</t>
    </r>
    <r>
      <rPr>
        <i/>
        <sz val="10"/>
        <rFont val="Arial CE"/>
        <family val="2"/>
      </rPr>
      <t xml:space="preserve"> - dotacja 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</si>
  <si>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</si>
  <si>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r>
      <t>Miejska Biblioteka Publiczna</t>
    </r>
    <r>
      <rPr>
        <i/>
        <sz val="10"/>
        <rFont val="Arial CE"/>
        <family val="2"/>
      </rPr>
      <t xml:space="preserve"> - dotacja</t>
    </r>
  </si>
  <si>
    <r>
      <t>Dom Pomocy Społecznej dla Kombatantów</t>
    </r>
    <r>
      <rPr>
        <i/>
        <sz val="10"/>
        <rFont val="Arial CE"/>
        <family val="2"/>
      </rPr>
      <t xml:space="preserve"> - dotacja celowa otrzymana z budżetu państwa na realizację bieżących zadań własnych powiatu</t>
    </r>
  </si>
  <si>
    <r>
      <t>Ośrodek Adopcyjno - Opiekuńczy</t>
    </r>
    <r>
      <rPr>
        <i/>
        <sz val="10"/>
        <rFont val="Arial CE"/>
        <family val="2"/>
      </rPr>
      <t xml:space="preserve"> - dotacja celowa otrzymana z budżetu państwa na realizację bieżących zadań własnych powiatu</t>
    </r>
  </si>
  <si>
    <t>Opracowania geodezyjne i kartograficzne</t>
  </si>
  <si>
    <t>Składki na ubezpieczenie zdrowotne opłacane za osoby pobierające niektóre świadczenia z pomocy społecznej</t>
  </si>
  <si>
    <r>
      <t>Straż Pożarna</t>
    </r>
    <r>
      <rPr>
        <i/>
        <sz val="10"/>
        <rFont val="Arial CE"/>
        <family val="2"/>
      </rPr>
      <t xml:space="preserve"> - dotacja celowa otrzymana z budżetu państwa na zadania bieżące z zakresu administracji rządowej oraz inne zadania zlecone ustawami realizowane przez powiat</t>
    </r>
  </si>
  <si>
    <t>Zespół Państwowych Placówek Kształcenia Plastycznego</t>
  </si>
  <si>
    <t>Odszkodowania z tytułu wypadków przy pracy</t>
  </si>
  <si>
    <t>Rezerwaty i pomniki przyrody</t>
  </si>
  <si>
    <t>Utrzymanie urządzeń melioracyjnych</t>
  </si>
  <si>
    <t>Dotacja celowa otrzymana z budżetu państwa na zadania bieżące z zakresu administracji rządowej oraz inne zadania zlecone ustawami realizowane przez powiat</t>
  </si>
  <si>
    <t>Świadectwa pochodzenia zwierząt</t>
  </si>
  <si>
    <t xml:space="preserve">Utrzymanie i modernizacja dróg rolnych </t>
  </si>
  <si>
    <t xml:space="preserve">Remonty, modernizacje i utrzymanie dróg </t>
  </si>
  <si>
    <t>Zatoki postojowe - ul.Dambonia</t>
  </si>
  <si>
    <t>Inwestycje - dokumentacja przyszłościowa</t>
  </si>
  <si>
    <t>Eksploatacja kanalizacji deszczowej</t>
  </si>
  <si>
    <t>Eksploatacja rowów komunalnych</t>
  </si>
  <si>
    <t>Inwestycje - Nowa Wieś Królewska - instalacja gazowa, przyłącza kanalizacji sanitarnej</t>
  </si>
  <si>
    <t>Koszty eksmisji</t>
  </si>
  <si>
    <t>Opracowania projektowe</t>
  </si>
  <si>
    <t>Utrzymanie cmentarzy</t>
  </si>
  <si>
    <t>Inwestycje - zakup sprzętu komputerowego i audiowizualnego</t>
  </si>
  <si>
    <t>Dotacja celowa otrzymana z budżetu państwa na zadania bieżące z zakresu administracji rządowej oraz inne zadania zlecone ustawami realizowane przez powiat - dofinansowanie kosztów zwalczania chorób zakaźnych zwierząt</t>
  </si>
  <si>
    <t>Wydatki na remonty i konserwacje budynków, na eksploatację oraz koszty zarządu spółek zarządzających mieniem komunalnym</t>
  </si>
  <si>
    <t>L.p.</t>
  </si>
  <si>
    <t>Plan wg uchwały RM Nr X/67/03 z dnia 13.03.2003r.</t>
  </si>
  <si>
    <t>Plan na 31.12.2003 r.</t>
  </si>
  <si>
    <t>Wykonanie za 2003 r.</t>
  </si>
  <si>
    <t>Struktura wykonania za 2003 r.</t>
  </si>
  <si>
    <t>Dotacja celowa otrzymana z budżetu państwa na zadania bieżące realizowane przez gminę na podstawie porozumień z organami administracji rządowej</t>
  </si>
  <si>
    <t>Plan na                    31.12.2003 r.</t>
  </si>
  <si>
    <t>Plan wg uchwały RM         Nr X/67/03 z dnia 13.03.2003r.</t>
  </si>
  <si>
    <t>Dotacja celowa otrzymana z budżetu państwa na realizację zadań bieżących z zakresu administracji rządowej oraz innych zadań zleconych gminie (związkom gmin) ustawami</t>
  </si>
  <si>
    <t>Inwestycje - komputeryzacja Urzędu Miasta</t>
  </si>
  <si>
    <t>Prowizje z tytułu opłaty targowej</t>
  </si>
  <si>
    <t>Obsługa Urzędu Miasta</t>
  </si>
  <si>
    <t xml:space="preserve">Promocja miasta </t>
  </si>
  <si>
    <t>Utrzymanie posterunku w rewirze dzielnicowych - ZWM III KP</t>
  </si>
  <si>
    <t xml:space="preserve">Odsetki od zaciągniętych kredytów i pożyczek </t>
  </si>
  <si>
    <t>Inwestycje - PSP nr 13 - modernizacja obiektu</t>
  </si>
  <si>
    <t>Inwestycje - ZSZ im.Staszica - modernizacja sali gimnastycznej</t>
  </si>
  <si>
    <t>Dodatki motywacyjne dla dyrektorów szkół</t>
  </si>
  <si>
    <t>Odszkodowania z tytułu chorób zawodowych nauczycieli</t>
  </si>
  <si>
    <t>Fundusz nagród do dyspozycji Prezydenta</t>
  </si>
  <si>
    <t>Fundusz świadczeń socjalnych dla nauczycieli emerytów i rencistów - dotacja celowa otrzymana z budżetu państwa na realizację własnych zadań bieżących gmin (związków gmin)</t>
  </si>
  <si>
    <t>Kontakty zagraniczne placówek oświatowych</t>
  </si>
  <si>
    <t xml:space="preserve">Realizacja programu promocji i profilaktyki zdrowia </t>
  </si>
  <si>
    <t>Dotacja celowa otrzymana z budżetu państwa na zadania bieżące z zakresu administracji rządowej oraz inne zadania zlecone ustawami realizowane przez powiat (dzieci)</t>
  </si>
  <si>
    <t>Dotacja celowa otrzymana z budżetu państwa na zadania bieżące z zakresu administracji rządowej oraz inne zadania zlecone ustawami realizowane przez powiat (bezrobotni)</t>
  </si>
  <si>
    <t>Dotacja celowa otrzymana z budżetu państwa na realizację bieżących zadań własnych powiatu</t>
  </si>
  <si>
    <t>Szkolne Schronisko Młodzieżowe</t>
  </si>
  <si>
    <t>Awanse zawodowe nauczycieli</t>
  </si>
  <si>
    <t>Izby rolnicze</t>
  </si>
  <si>
    <t>Zasiłki rodzinne, pielęgnacyjne i wychowawcze</t>
  </si>
  <si>
    <t xml:space="preserve">Usługi opiekuńcze i specjalistyczne usługi opiekuńcze </t>
  </si>
  <si>
    <t>ŚRODKI DO DYSPOZYCJI</t>
  </si>
  <si>
    <t>Zasiłki i pomoc w naturze oraz składki na ubezpieczenia społeczne</t>
  </si>
  <si>
    <t>Dotacja</t>
  </si>
  <si>
    <r>
      <t>Miejski Zakład Komunikacyjny Sp. z o.o.</t>
    </r>
    <r>
      <rPr>
        <i/>
        <sz val="10"/>
        <rFont val="Arial CE"/>
        <family val="2"/>
      </rPr>
      <t xml:space="preserve"> - dopłaty do przejazdów pasażerskich</t>
    </r>
  </si>
  <si>
    <r>
      <t>Ogród Zoologiczny</t>
    </r>
    <r>
      <rPr>
        <i/>
        <sz val="10"/>
        <rFont val="Arial CE"/>
        <family val="2"/>
      </rPr>
      <t xml:space="preserve"> - wydatki bieżące</t>
    </r>
  </si>
  <si>
    <r>
      <t>Miejski Zarząd Obiektów Rekreacyjnych</t>
    </r>
    <r>
      <rPr>
        <i/>
        <sz val="10"/>
        <rFont val="Arial CE"/>
        <family val="2"/>
      </rPr>
      <t xml:space="preserve"> - dotacja</t>
    </r>
  </si>
  <si>
    <t xml:space="preserve">Publiczna Szkoła Podstawowa Nr 28   </t>
  </si>
  <si>
    <t>Adaptacja budynku hotelowego przy ul.Odrzańskiej 4 w Opolu na lokale socjalne</t>
  </si>
  <si>
    <t>Dotacje otrzymane z funduszy celowych na finansowanie lub dofinansowanie kosztów realizacji inwestycji i zakupów inwestycyjnych jednostek sektora finansów publicznych</t>
  </si>
  <si>
    <t>Dotacje celowe otrzymane z budżetu państwa na zadania bieżące realizowane przez powiat na podstawie porozumień z organami administracji rządowej</t>
  </si>
  <si>
    <t>Inwestycje - budowa obwodnicy północnej, w tym: odc. od ul. Oleskiej do ul. Strzeleckiej</t>
  </si>
  <si>
    <t>Inwestycje - modernizacja ulic: Grottgera, Kossaka wraz z budową kanalizacji deszczowej</t>
  </si>
  <si>
    <t>Inwestycje - rozbudowa cmentarza komunalnego - Półwieś - etap I</t>
  </si>
  <si>
    <t>Doskonalenie zawodowe nauczycieli</t>
  </si>
  <si>
    <t>Zobowiązania ZOZ Opole</t>
  </si>
  <si>
    <t>Państwowy Fundusz Rehabilitacji Osób Niepełnosprawnych</t>
  </si>
  <si>
    <t>Dotacja celowa otrzymana z budżetu państwa na realizację własnych zadań bieżących gmin - dożywianie uczniów</t>
  </si>
  <si>
    <t>Inwestycje - zasilanie elektroenergetyczne Pracowniczych Ogrodów Działkowych "ODRA" przy ul.Koszyka</t>
  </si>
  <si>
    <t>URZĘDY NACZELNYCH ORGANÓW WŁADZY PAŃSTWOWEJ, KONTROLI I OCHRONY PRAWA ORAZ SĄDOWNICTWA</t>
  </si>
  <si>
    <t>Ośrodki szkolenia, dokształcania i doskonalenia kadr</t>
  </si>
  <si>
    <t>Miejski Ośrodek Doskonalenia Nauczycieli</t>
  </si>
  <si>
    <r>
      <t>Pogotowie Opiekuńcze</t>
    </r>
    <r>
      <rPr>
        <i/>
        <sz val="10"/>
        <rFont val="Arial CE"/>
        <family val="2"/>
      </rPr>
      <t xml:space="preserve"> - wydatki bieżące</t>
    </r>
  </si>
  <si>
    <t>Środki na usamodzielnienie i kontynuację nauki wychowanków placówek opiekuńczo - wychowawczych - dotacja celowa otrzymana z budżetu państwa na realizację bieżących zadań własnych powiatu</t>
  </si>
  <si>
    <t>Urzędy naczelnych organów władzy państwowej, kontroli i ochrony prawa</t>
  </si>
  <si>
    <t xml:space="preserve">Przychody z zaciągniętych pożyczek i kredytów na rynku krajowym </t>
  </si>
  <si>
    <t>Dotacja celowa przekazana z budżetu państwa na realizację bieżących zadań własnych powiatu</t>
  </si>
  <si>
    <t>Inwestycje - budowa oświetlenia ul. Strzeleckiej - Obrońców Stalingradu</t>
  </si>
  <si>
    <t>Niepubliczne szkoły podstawowe - dotacje</t>
  </si>
  <si>
    <t>Dotacje celowe otrzymane od samorządu województwa na zadania bieżące realizowane na podstawie porozumień (umów) między jednostkami samorządu terytorialnego</t>
  </si>
  <si>
    <t>Komisje do spraw stopni specjalizacji zawodowej nauczycieli - dotacja celowa otrzymana z budżetu państwa na realizację własnych zadań bieżących gmin (związków gmin)</t>
  </si>
  <si>
    <t>Inwestycje - zakup sprzętu komputerowego</t>
  </si>
  <si>
    <r>
      <t>Miejskie Schronisko dla Bezdomnych Zwierząt</t>
    </r>
    <r>
      <rPr>
        <i/>
        <sz val="10"/>
        <rFont val="Arial CE"/>
        <family val="2"/>
      </rPr>
      <t xml:space="preserve"> – wydatki bieżące</t>
    </r>
  </si>
  <si>
    <t>Usuwanie skutków klęsk żywiołowych</t>
  </si>
  <si>
    <t>Dotacja celowa otrzymana z budżetu państwa na realizację zadań bieżących z zakresu administracji rządowej oraz innych zadań zleconych gminie (związkom gmin) ustawami – wyprawki szkolne</t>
  </si>
  <si>
    <t>Centra kształcenia ustawicznego i praktycznego oraz ośrodki dokształcania zawodowego</t>
  </si>
  <si>
    <t>Przedszkole Publiczne Nr 37</t>
  </si>
  <si>
    <r>
      <t>Środowiskowy Dom Samopomocy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>dotacja celowa otrzymana z budżetu państwa na realizację zadań bieżących z zakresu administracji rządowej oraz innych zadań zleconych gminie (związkom gmin) ustawami</t>
    </r>
  </si>
  <si>
    <t>Zespół Szkół Ogólnokształcących - Publiczne Gimnazjum Nr 9</t>
  </si>
  <si>
    <t>Publiczne Liceum Ogólnokształcące Nr I</t>
  </si>
  <si>
    <t>Publiczne Liceum Ogólnokształcące Nr II</t>
  </si>
  <si>
    <t>Zespół Szkół Ogólnokształcących - Publiczne Liceum Ogólnokształcące Nr III</t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</si>
  <si>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</si>
  <si>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</si>
  <si>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</si>
  <si>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Dokształcanie i doskonalenie nauczycieli</t>
  </si>
  <si>
    <t>Przychody z tytułu innych rozliczeń krajowych</t>
  </si>
  <si>
    <t>%                   9:6</t>
  </si>
  <si>
    <t>§                      6:5</t>
  </si>
  <si>
    <t>Dotacje celowe otrzymane z gminy lub z miasta stołecznego Warszawy na zadania bieżące realizowane na podstawie porozumień (umów) między jednostkami samorządu terytorialnego</t>
  </si>
  <si>
    <t>%                         6:5</t>
  </si>
  <si>
    <t>Podatek od działalności gospodarczej osób fizycznych, opłacany w formie karty podatkowej</t>
  </si>
  <si>
    <t>Komisje do spraw stopni specjalizacji zawodowej nauczycieli - dotacja celowa otrzymana z budżetu państwa na realizację bieżących zadań własnych powiatu</t>
  </si>
  <si>
    <t>Wydatki majątkowe</t>
  </si>
  <si>
    <t>Melioracje wodne</t>
  </si>
  <si>
    <t>Inspekcja Weterynaryjna</t>
  </si>
  <si>
    <t>Inwestycje - budowa wiaduktu w ciągu ul.Struga nad ul.Armii Krajowej i linią PKP (opracowanie dokumentacji)</t>
  </si>
  <si>
    <t>Inwestycje - budowa obwodnicy północnej, w tym: odc. od ul. Oleskiej do ul. Częstochowskiej</t>
  </si>
  <si>
    <t>Inwestycje - budowa chodnika wraz z zatoką autobusową – Obrońców Stalingradu</t>
  </si>
  <si>
    <t xml:space="preserve">Inwestycje - modernizacja ulic Żeromskiego, Oleskiej, Sienkiewicza, Reymonta </t>
  </si>
  <si>
    <t>Inwestycje - przebudowa mostu Piastowskiego</t>
  </si>
  <si>
    <t>Inwestycje - budowa sygnalizacji świetlnej i korekta skrzyżowania ulicy Niemodlińskiej z ulicą Spychalskiego</t>
  </si>
  <si>
    <t>Remont ul.Kołłątaja</t>
  </si>
  <si>
    <t>Inwestycje - przebudowa ul.X Sudeckiej Dywizji Zmechanizowanej</t>
  </si>
  <si>
    <t>Remont chodników</t>
  </si>
  <si>
    <t>Inwestycje - przebudowa nawierzchni Pl.Wolności - etap I</t>
  </si>
  <si>
    <t>Inwestycje - budowa obwodnicy piastowskiej</t>
  </si>
  <si>
    <t>Ścieżki rowerowe wraz z chodnikiem ul.Chabry</t>
  </si>
  <si>
    <t xml:space="preserve">Drogi wewnętrzne </t>
  </si>
  <si>
    <t>Inwestycje - wykonanie przepustu przez rzekę Malinę wraz z włączeniem do istniejących dróg transportu rolnego</t>
  </si>
  <si>
    <t xml:space="preserve">Inwestycje - adaptacja budynku na mieszkania socjalne – opracowanie dokumentacji </t>
  </si>
  <si>
    <t>Konserwacja i remonty budynków komunalnych - I Rejon Spółka "Enter"</t>
  </si>
  <si>
    <t>Koszty eksploatacji - I Rejon Spółka "Enter"</t>
  </si>
  <si>
    <t>Koszty zarządu - I Rejon Spółka "Enter"</t>
  </si>
  <si>
    <t>Konserwacja i remonty budynków komunalnych - I Rejon Spółka "Turhand-Ret"</t>
  </si>
  <si>
    <t>Koszty eksploatacji - I Rejon Spółka "Turhand-Ret"</t>
  </si>
  <si>
    <t>Koszty zarządu - I Rejon Spółka "Turhand-Ret"</t>
  </si>
  <si>
    <t>Konserwacja i remonty budynków komunalnych - II Rejon Spółka "Turhand-Ret"</t>
  </si>
  <si>
    <t>Koszty eksploatacji - II Rejon Spółka "Turhand-Ret"</t>
  </si>
  <si>
    <t>Koszty zarządu - II Rejon Spółka "Turhand-Ret"</t>
  </si>
  <si>
    <t>Konserwacja i remonty budynków komunalnych - III Rejon Spółka "Feroma"</t>
  </si>
  <si>
    <t>Koszty eksploatacji - III Rejon Spółka "Feroma"</t>
  </si>
  <si>
    <t>Koszty zarządu - III Rejon Spółka "Feroma"</t>
  </si>
  <si>
    <t>Towarzystwa budownictwa społecznego</t>
  </si>
  <si>
    <t>Opolskie Towarzystwo Budownictwa Społecznego Sp. z o.o.</t>
  </si>
  <si>
    <t>Wyburzanie budynków (ulice: Ozimska 59of, Szczeszyńskiego 4, Katowicka 79of)</t>
  </si>
  <si>
    <t>Prognoza wpływu obiektów wielkopowierzchniowych na rynek pracy</t>
  </si>
  <si>
    <t>Dotacja celowa otrzymana z budżetu państwa na inwestycje i zakupy inwestycyjne z zakresu administracji rządowej oraz inne zadania zlecone ustawami realizowane przez powiat – zakup sprzętu komputerowego</t>
  </si>
  <si>
    <t>Usługi transportowe</t>
  </si>
  <si>
    <t>Inwestycje - renowacja cmentarza przy ul.Wrocławskiej</t>
  </si>
  <si>
    <t>Remont Urzędu Stanu Cywilnego</t>
  </si>
  <si>
    <t>Inwestycje - zakupy inwestycyjne sprzętu</t>
  </si>
  <si>
    <t>Inwestycje - zakup syren alarmowych</t>
  </si>
  <si>
    <t>Inwestycje - zakup systemu finansowo - księgowego</t>
  </si>
  <si>
    <t>Dotacja celowa z budżetu państwa na zadania realizowane przez powiat na podstawie porozumień z organami administracji rządowej</t>
  </si>
  <si>
    <t>Wydatki bieżące związane ze zwalczaniem bezrobocia</t>
  </si>
  <si>
    <t xml:space="preserve">Referenda ogólnokrajowe i konstytucyjne </t>
  </si>
  <si>
    <t>Inwestycje - zakup sprzętu pożarniczego</t>
  </si>
  <si>
    <t>Remont dachu strażnicy OSP Gosławice</t>
  </si>
  <si>
    <t>Inwestycje - zakup motopompy szlamowej</t>
  </si>
  <si>
    <t>Inwestycje  - zakup sprzętu komputerowego i centrali telefonicznej</t>
  </si>
  <si>
    <t>Inwestycje - adaptacja pomieszczeń i modernizacja sali gimnastycznej - PSP Nr 2</t>
  </si>
  <si>
    <t>Inwestycje - PSP nr 5 - modernizacja basenu</t>
  </si>
  <si>
    <t>PSP Nr 5 - remont konstrukcji dachu</t>
  </si>
  <si>
    <t>PSP Nr 11 - remont dachu</t>
  </si>
  <si>
    <t>Inwestycje - PSP nr 16 - modernizacja kuchni</t>
  </si>
  <si>
    <t>Remont sanitariatów – PSP Nr 20</t>
  </si>
  <si>
    <t>Remont dachu – PSP Nr 24</t>
  </si>
  <si>
    <t>Inwestycje - PSP nr 28 - zakup sprzętu komputerowego</t>
  </si>
  <si>
    <t>PSP Nr 13 - remont klatki schodowej</t>
  </si>
  <si>
    <t>Inwestycje - Centrum Kształcenia Specjalnego - adaptacja obiektu przy ul.Bytnara Rudego</t>
  </si>
  <si>
    <t>Publiczne Gimnazjum Nr 4 - remont dachu</t>
  </si>
  <si>
    <t>Remont boiska szkolnego i budynku gospodarczego – PG Nr 6</t>
  </si>
  <si>
    <t>Realizacja dodatkowych zajęć pozalekcyjnych z wychowania fizycznego</t>
  </si>
  <si>
    <t>Publiczne Gimnazjum Nr 9</t>
  </si>
  <si>
    <t>Dowóz dzieci niepełnosprawnych do Ośrodków Szkolno – Wychowawczych</t>
  </si>
  <si>
    <t>Remont dachu i posadzek – PLO Nr II</t>
  </si>
  <si>
    <t>Inwestycje - PLO Nr III - zakup wyposażenia</t>
  </si>
  <si>
    <t>Remont - adaptacja pomieszczeń na pracownie komputerowe - PLO Nr III</t>
  </si>
  <si>
    <t>Inwestycje - PLO Nr V - zakup wyposażenia</t>
  </si>
  <si>
    <t>Inwestycje - PLO Nr V - wykonanie sieci deszczowej i zagospodarowanie terenu</t>
  </si>
  <si>
    <t>Remont - adaptacja pomieszczeń na pracownie komputerowe - PLO Nr V</t>
  </si>
  <si>
    <t>Remont - adaptacja pomieszczeń na pracownie komputerowe - Zespół Szkół Elektrycznych</t>
  </si>
  <si>
    <t>Remont - adaptacja pomieszczeń na pracownie komputerowe - Zespół Szkół Ekonomicznych</t>
  </si>
  <si>
    <t>Remont - adaptacja pomieszczeń na pracownie komputerowe - Zespół Szkół Budowlanych</t>
  </si>
  <si>
    <t>Niepubliczne szkoły zawodowe  - dotacje</t>
  </si>
  <si>
    <t>Inwestycje - Centrum Kształcenia Praktycznego ul.Torowa - Etap I i II</t>
  </si>
  <si>
    <t>Inwestycje - Centrum Kształcenia Praktycznego ul.Torowa - zakup wyposażenia</t>
  </si>
  <si>
    <t>Centrum Kształcenia Praktycznego ul.Torowa - zakup wyposażenia</t>
  </si>
  <si>
    <t xml:space="preserve">Remont dachu byłej Pracowni Międzyszkolnej Zespołu Szkół Technicznych i Ogólnokształcących </t>
  </si>
  <si>
    <t>Inwestycje - modernizacja obiektu byłej Pracowni Międzyszkolnej Zespołu Szkół Technicznych i Ogólnokształcących</t>
  </si>
  <si>
    <t>Dotacja celowa otrzymana z budżetu państwa na realizację bieżących zadań własnych powiatu – Uczniowskie praktyki zawodowe</t>
  </si>
  <si>
    <t>Centrum Kształcenia Praktycznego</t>
  </si>
  <si>
    <t>Fundusz świadczeń socjalnych dla nauczycieli emerytów i rencistów - dotacja celowa otrzymane z budżetu państwa na realizację bieżących zadań własnych powiatu</t>
  </si>
  <si>
    <t>Odprawy i nagrody jubileuszowe pracowników oświaty</t>
  </si>
  <si>
    <t>Inwestycje - zakup sprzętu na potrzeby organizacji "Nowej matury"</t>
  </si>
  <si>
    <t>Realizacja zadań z zakresu promocji zdrowia</t>
  </si>
  <si>
    <t xml:space="preserve">Realizacja programu profilaktyki szczepień ochronnych przeciwko wirusowemu zapaleniu wątroby typu "B" </t>
  </si>
  <si>
    <t xml:space="preserve">Realizacja programu profilaktyki szczepień ochronnych przeciwko wirusowemu zapaleniu wątroby typu "A +B" Twinrix Junior </t>
  </si>
  <si>
    <t>Remont SP ZOZ Śródmieście</t>
  </si>
  <si>
    <t>Dotacja dla SP ZOZ Zaodrze na zakup sprzętu</t>
  </si>
  <si>
    <t>Dotacja dla SP ZOZ Centrum na zakup sprzętu</t>
  </si>
  <si>
    <t>Dotacja dla SP ZOZ Śródmieście na zakup sprzętu</t>
  </si>
  <si>
    <t>Wydatki bieżące - środki z Miejskiego Programu Profilaktyki i Rozwiązywania Problemów Alkoholowych</t>
  </si>
  <si>
    <t>środki z Miejskiego Programu Profilaktyki i Rozwiązywania Problemów Alkoholowych</t>
  </si>
  <si>
    <t>Inwestycje - modernizacja kotłowni</t>
  </si>
  <si>
    <t xml:space="preserve">Dotacja dla SP ZOZ Wojewódzki Ośrodek Onkologii - rozbudowa Zakładu Radioterapii </t>
  </si>
  <si>
    <t>Remont dachu - Żłobek Nr 4</t>
  </si>
  <si>
    <t>Remont dachu i modernizacja co. Etap II - Żłobek - Pomnik Matki Polki</t>
  </si>
  <si>
    <t xml:space="preserve">Dotacja celowa otrzymana z budżetu państwa na realizację własnych zadań bieżących gmin </t>
  </si>
  <si>
    <t xml:space="preserve">Wydatki bieżące </t>
  </si>
  <si>
    <t>Wpływy do wyjaśnienia</t>
  </si>
  <si>
    <t>Wpływy do budżetu części zysku gospodarstwa pomocniczego</t>
  </si>
  <si>
    <t>084</t>
  </si>
  <si>
    <t>Wpływy ze sprzedaży wyrobów i składników majątkowych</t>
  </si>
  <si>
    <t>Zaległości z podatków zniesionych</t>
  </si>
  <si>
    <t>056</t>
  </si>
  <si>
    <t>058</t>
  </si>
  <si>
    <t>Grzywny i inne kary pieniężne od osób prawnych i innych jednostek organizacyjnych</t>
  </si>
  <si>
    <t xml:space="preserve">Rehabilitacja zawodowa i społeczna </t>
  </si>
  <si>
    <t xml:space="preserve">Dotacja celowa otrzymana z budżetu państwa na realizację inwestycji i zakupów inwestycyjnych własnych powiatu - zakup samochodu </t>
  </si>
  <si>
    <t>Inwestycje - zakup kserokopiarek</t>
  </si>
  <si>
    <t>Inwestycje - zakup samochodu</t>
  </si>
  <si>
    <t>Ośrodek Readaptacji Społecznej "SZANSA" - remont dachu, wymiana stolarki, instalacji c.o., malowanie</t>
  </si>
  <si>
    <t>Ośrodek Readaptacji Społecznej "GAWRA" - remont dachu, obróbek blacharskich</t>
  </si>
  <si>
    <t xml:space="preserve">Dotacja celowa otrzymana z budżetu państwa na realizację zadań bieżących z zakresu administracji rządowej oraz innych zadań zleconych gminie (związkom gmin) ustawami - wyprawki szkolne </t>
  </si>
  <si>
    <t xml:space="preserve">Dotacja celowa otrzymana z budżetu państwa na zadania bieżące realizowane przez gminę na podstawie porozumień z organami administracji rządowej – „Program wsparcia dla osób z zaburzeniami psychicznymi” </t>
  </si>
  <si>
    <t>Przedszkole Publiczne Nr 18</t>
  </si>
  <si>
    <t>Inwestycje - Przedszkole Publiczne Nr 18 - zakup i wymiana kotła grzewczego</t>
  </si>
  <si>
    <t xml:space="preserve">Poradnie psychologiczno-pedagogiczne oraz inne poradnie specjalistyczne, w tym poradnie specjalistyczne </t>
  </si>
  <si>
    <t>Inwestycje - Modernizacja Szkolnego Ośrodka Sportowo - Wypoczynkowego w Zieleńcu</t>
  </si>
  <si>
    <t>Kolonie i obozy oraz inne formy wypoczynku dzieci i młodzieży szkolnej, a także szkolenia młodzieży</t>
  </si>
  <si>
    <t>Akcja „Bezpieczny wypoczynek w mieście”</t>
  </si>
  <si>
    <t>Gospodarka ściekowa i ochrona wód</t>
  </si>
  <si>
    <t>Inwestycje - aktualizacja i dostosowanie dokumentacji projektowej do wymogów Unii Europejskiej – Projekt ISPA</t>
  </si>
  <si>
    <t>Inwestycje - pomoc techniczna – przygotowanie dokumentacji przetargowej do kontraktu 1 i 2</t>
  </si>
  <si>
    <t>Utrzymanie terenów zieleni</t>
  </si>
  <si>
    <t>Inwestycje - przebudowa oświetlenia ul.Żwirki i Wigury, Mozarta oraz plac przed Filharmonią</t>
  </si>
  <si>
    <t>Inwestycje - przebudowa oświetlenia bulwaru im.Karola Musioła i ul.Spacerowej wraz z ciągiem pieszo-jezdnym i małą architekturą</t>
  </si>
  <si>
    <t>Usuwanie wraków pojazdów z terenu gminy</t>
  </si>
  <si>
    <t xml:space="preserve">Operaty wykonywane przez biegłych i rzeczoznawców w zakresie ochrony środowiska </t>
  </si>
  <si>
    <t xml:space="preserve">Badania dotyczące ochrony środowiska </t>
  </si>
  <si>
    <t>Rekompensata za odtworzenie nowego ogrodu POD "MINI"</t>
  </si>
  <si>
    <t>Inwestycje - modernizacja systemu kanalizacji ogólnospławnej śródmieścia Opola (Kolektor "K") i budowa zbiornika retencyjnego ul.Żwirki i Wigury</t>
  </si>
  <si>
    <t>Inwestycje - budowa kanalizacji deszczowej ul.Wiśniowa</t>
  </si>
  <si>
    <t>Inwestycje - budowa sieci wodno, kanalizacyjnej, sanitarnej i kanalizacji deszczowej dla Centrum Szkolenia Praktycznego ul.Torowa - II etap (schronisko dla zwierząt)</t>
  </si>
  <si>
    <t xml:space="preserve">Likwidacja wysypiska odpadów przy Al. Przyjaźni </t>
  </si>
  <si>
    <t>Partycypacja w kosztach utrzymania biura PIU</t>
  </si>
  <si>
    <t>Partycypacja w kosztach utrzymania biura PIU - zakup sprzętu komputerowego</t>
  </si>
  <si>
    <t>Inwestycje - Opolski Teatr Lalki i Aktora - budowa budynku zaplecza - opracowanie dokumentacji</t>
  </si>
  <si>
    <t>Galeria Sztuki Współczesnej – zakup systemu kamer</t>
  </si>
  <si>
    <t>Inwestycje - Adaptacja budynku "Akwarium - Terrarium" na "Pawilon zwierząt nocnych"</t>
  </si>
  <si>
    <t xml:space="preserve">Inwestycje - Adaptacja budynku "Obora" na "Azyl dla zwierząt" </t>
  </si>
  <si>
    <t xml:space="preserve">Obiekty sportowe </t>
  </si>
  <si>
    <t>Inwestycje - Stadion Miejski przy ul.Wschodniej - budowa szaletu</t>
  </si>
  <si>
    <t>Dotacja na remont basenu letniego pl.Róż</t>
  </si>
  <si>
    <t xml:space="preserve">Inwestycje - Sztuczne lodowisko TOROPOL - modernizacja instalacji schładzania </t>
  </si>
  <si>
    <r>
      <t xml:space="preserve">Inwestycje - budowa obwodnicy północnej, w tym: odc. od ul. Oleskiej do ul. Strzeleckiej - </t>
    </r>
    <r>
      <rPr>
        <b/>
        <i/>
        <sz val="10"/>
        <rFont val="Arial CE"/>
        <family val="2"/>
      </rPr>
      <t>zobowiązania za 2002r.</t>
    </r>
  </si>
  <si>
    <r>
      <t xml:space="preserve">Inwestycje - budowa przepustu ul. Kwoczka  - </t>
    </r>
    <r>
      <rPr>
        <b/>
        <i/>
        <sz val="10"/>
        <rFont val="Arial CE"/>
        <family val="2"/>
      </rPr>
      <t>zobowiązania za 2002r.</t>
    </r>
  </si>
  <si>
    <r>
      <t xml:space="preserve">Oznakowanie ścieżek rowerowych, remont chodników na ulicach: Odrodzenia, 1 Maja, Zamkowej, Ozimskiej, Pl.Piłsudskiego, Orląt Lwowskich - </t>
    </r>
    <r>
      <rPr>
        <b/>
        <i/>
        <sz val="10"/>
        <rFont val="Arial CE"/>
        <family val="2"/>
      </rPr>
      <t>zobowiązania za 2002r.</t>
    </r>
  </si>
  <si>
    <r>
      <t xml:space="preserve">Adaptacja budynku hotelowego przy ul.Odrzańskiej 4 w Opolu na lokale socjalne - </t>
    </r>
    <r>
      <rPr>
        <b/>
        <i/>
        <sz val="10"/>
        <rFont val="Arial CE"/>
        <family val="2"/>
      </rPr>
      <t>zobowiązania za 2002r.</t>
    </r>
  </si>
  <si>
    <r>
      <t xml:space="preserve">Inwestycje - komputeryzacja Urzędu Miasta - </t>
    </r>
    <r>
      <rPr>
        <b/>
        <i/>
        <sz val="10"/>
        <rFont val="Arial CE"/>
        <family val="2"/>
      </rPr>
      <t>zobowiązania za 2002r.</t>
    </r>
  </si>
  <si>
    <r>
      <t xml:space="preserve">Modernizacja budynków Urzędu Miasta - </t>
    </r>
    <r>
      <rPr>
        <b/>
        <i/>
        <sz val="10"/>
        <rFont val="Arial CE"/>
        <family val="2"/>
      </rPr>
      <t>zobowiązania za 2002r.</t>
    </r>
  </si>
  <si>
    <r>
      <t xml:space="preserve">Dotacja celowa otrzymana od samorządu województwa na zadania bieżące realizowane na podstawie porozumień (umów) między jednostkami samorządu terytorialnego - </t>
    </r>
    <r>
      <rPr>
        <b/>
        <i/>
        <sz val="10"/>
        <rFont val="Arial CE"/>
        <family val="2"/>
      </rPr>
      <t xml:space="preserve">Miejska i Regionalna Informacja Turystyczna </t>
    </r>
  </si>
  <si>
    <r>
      <t>Miejska i Regionalna Informacja Turystyczna</t>
    </r>
    <r>
      <rPr>
        <i/>
        <sz val="10"/>
        <rFont val="Arial CE"/>
        <family val="2"/>
      </rPr>
      <t xml:space="preserve"> - wydatki bieżące </t>
    </r>
  </si>
  <si>
    <r>
      <t xml:space="preserve">Remont dachu, elewacji i wymiana drzwi zewnętrznych - PSP Nr 2 - </t>
    </r>
    <r>
      <rPr>
        <b/>
        <i/>
        <sz val="10"/>
        <rFont val="Arial CE"/>
        <family val="2"/>
      </rPr>
      <t>zobowiązania za 2002r.</t>
    </r>
  </si>
  <si>
    <r>
      <t xml:space="preserve">Remont basenu - PSP Nr 5 - </t>
    </r>
    <r>
      <rPr>
        <b/>
        <i/>
        <sz val="10"/>
        <rFont val="Arial CE"/>
        <family val="2"/>
      </rPr>
      <t>zobowiązania za 2002r.</t>
    </r>
  </si>
  <si>
    <r>
      <t xml:space="preserve">Remont dachu nad wejściem do budynku - PSP Nr 8 - </t>
    </r>
    <r>
      <rPr>
        <b/>
        <i/>
        <sz val="10"/>
        <rFont val="Arial CE"/>
        <family val="2"/>
      </rPr>
      <t>zobowiązania za 2002r.</t>
    </r>
  </si>
  <si>
    <r>
      <t xml:space="preserve">Inwestycje - PSP nr 28 - budowa sali gimnastycznej - </t>
    </r>
    <r>
      <rPr>
        <b/>
        <i/>
        <sz val="10"/>
        <rFont val="Arial CE"/>
        <family val="2"/>
      </rPr>
      <t>zobowiązania za 2002r.</t>
    </r>
  </si>
  <si>
    <r>
      <t>Izba Wytrzeźwień</t>
    </r>
    <r>
      <rPr>
        <i/>
        <sz val="10"/>
        <rFont val="Arial CE"/>
        <family val="2"/>
      </rPr>
      <t xml:space="preserve"> - wydatki bieżące, w tym:</t>
    </r>
  </si>
  <si>
    <r>
      <t>Dom Pomocy Społecznej dla Kombatantów</t>
    </r>
    <r>
      <rPr>
        <i/>
        <sz val="10"/>
        <rFont val="Arial CE"/>
        <family val="2"/>
      </rPr>
      <t xml:space="preserve"> - zakup sprzętu</t>
    </r>
  </si>
  <si>
    <r>
      <t xml:space="preserve">Dom Pomocy Społecznej w Opolu, ul.Szpitalna 17 - </t>
    </r>
    <r>
      <rPr>
        <i/>
        <sz val="10"/>
        <rFont val="Arial CE"/>
        <family val="2"/>
      </rPr>
      <t>dotacja celowa otrzymana z budżetu państwa  na realizacje bieżących zadań własnych powiatu</t>
    </r>
  </si>
  <si>
    <r>
      <t>Środowiskowy Dom Samopomocy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wydatki bieżące </t>
    </r>
  </si>
  <si>
    <r>
      <t>Centrum Rehabilitacji Dla Dzieci z Porażeniem Mózgowym</t>
    </r>
    <r>
      <rPr>
        <i/>
        <sz val="10"/>
        <rFont val="Arial CE"/>
        <family val="2"/>
      </rPr>
      <t xml:space="preserve"> - dotacja </t>
    </r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</si>
  <si>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 </t>
    </r>
  </si>
  <si>
    <r>
      <t>Miejski Ośrodek Pomocy Osobom Bezdomnym i Uzależnionym</t>
    </r>
    <r>
      <rPr>
        <i/>
        <sz val="10"/>
        <rFont val="Arial CE"/>
        <family val="2"/>
      </rPr>
      <t xml:space="preserve"> - modernizacja kotłowni</t>
    </r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</si>
  <si>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</si>
  <si>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r>
      <t xml:space="preserve">Inwestycje - dokumentacja przyszłościowa - </t>
    </r>
    <r>
      <rPr>
        <b/>
        <i/>
        <sz val="10"/>
        <rFont val="Arial CE"/>
        <family val="2"/>
      </rPr>
      <t>zobowiązania za 2002r.</t>
    </r>
  </si>
  <si>
    <r>
      <t xml:space="preserve">Inwestycje z udziałem ludności - </t>
    </r>
    <r>
      <rPr>
        <b/>
        <i/>
        <sz val="10"/>
        <rFont val="Arial CE"/>
        <family val="2"/>
      </rPr>
      <t>zobowiązania za 2002r.</t>
    </r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</si>
  <si>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</si>
  <si>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r>
      <t>Miejski Ośrodek Pomocy Rodzinie</t>
    </r>
    <r>
      <rPr>
        <i/>
        <sz val="10"/>
        <rFont val="Arial CE"/>
        <family val="2"/>
      </rPr>
      <t xml:space="preserve"> - dotacja celowa otrzymana z budżetu państwa na realizację zadań bieżących z zakresu administracji rządowej oraz innych zadań zleconych gminie (związkom gmin) ustawami</t>
    </r>
  </si>
  <si>
    <r>
      <t xml:space="preserve">Inwestycje - budowa kanalizacji sanitarnej w Gosławicach - </t>
    </r>
    <r>
      <rPr>
        <b/>
        <i/>
        <sz val="10"/>
        <rFont val="Arial CE"/>
        <family val="2"/>
      </rPr>
      <t>zobowiązania za 2002r.</t>
    </r>
  </si>
  <si>
    <r>
      <t xml:space="preserve">Inwestycje - modernizacja systemu kanalizacji ogólnospławnej śródmieścia Opola (Kolektor "K") - </t>
    </r>
    <r>
      <rPr>
        <b/>
        <i/>
        <sz val="10"/>
        <rFont val="Arial CE"/>
        <family val="2"/>
      </rPr>
      <t>zobowiązania za 2002r.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</si>
</sst>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21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i/>
      <sz val="11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b/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6" fillId="3" borderId="1" xfId="0" applyNumberFormat="1" applyFont="1" applyFill="1" applyBorder="1" applyAlignment="1" quotePrefix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6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 quotePrefix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0" borderId="2" xfId="0" applyNumberFormat="1" applyFont="1" applyFill="1" applyBorder="1" applyAlignment="1" quotePrefix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" fontId="6" fillId="3" borderId="1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 quotePrefix="1">
      <alignment horizontal="center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wrapText="1"/>
    </xf>
    <xf numFmtId="1" fontId="6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 quotePrefix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3" fontId="12" fillId="3" borderId="3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3" fontId="17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 quotePrefix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20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8" fillId="0" borderId="1" xfId="0" applyFont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right" vertical="center" wrapText="1"/>
    </xf>
    <xf numFmtId="1" fontId="6" fillId="3" borderId="9" xfId="0" applyNumberFormat="1" applyFont="1" applyFill="1" applyBorder="1" applyAlignment="1" quotePrefix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 quotePrefix="1">
      <alignment horizontal="center" vertical="center" wrapText="1"/>
    </xf>
    <xf numFmtId="1" fontId="16" fillId="3" borderId="1" xfId="0" applyNumberFormat="1" applyFont="1" applyFill="1" applyBorder="1" applyAlignment="1" quotePrefix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quotePrefix="1">
      <alignment horizontal="center" vertical="center" wrapText="1"/>
    </xf>
    <xf numFmtId="0" fontId="11" fillId="3" borderId="4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18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3" fontId="17" fillId="4" borderId="14" xfId="0" applyNumberFormat="1" applyFont="1" applyFill="1" applyBorder="1" applyAlignment="1">
      <alignment horizontal="center" vertical="center" wrapText="1"/>
    </xf>
    <xf numFmtId="3" fontId="7" fillId="4" borderId="14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3" fontId="0" fillId="0" borderId="11" xfId="0" applyNumberFormat="1" applyFont="1" applyBorder="1" applyAlignment="1">
      <alignment horizontal="left" vertical="center" wrapText="1"/>
    </xf>
    <xf numFmtId="3" fontId="0" fillId="0" borderId="5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" fontId="0" fillId="3" borderId="4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left" vertical="center" wrapText="1"/>
    </xf>
    <xf numFmtId="1" fontId="0" fillId="0" borderId="6" xfId="0" applyNumberFormat="1" applyFont="1" applyFill="1" applyBorder="1" applyAlignment="1" quotePrefix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left" vertical="center" wrapText="1"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4" xfId="0" applyNumberFormat="1" applyFont="1" applyBorder="1" applyAlignment="1">
      <alignment horizontal="left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/>
    </xf>
    <xf numFmtId="10" fontId="6" fillId="0" borderId="0" xfId="0" applyNumberFormat="1" applyFont="1" applyFill="1" applyBorder="1" applyAlignment="1">
      <alignment horizontal="center" vertical="center" wrapText="1"/>
    </xf>
    <xf numFmtId="164" fontId="17" fillId="4" borderId="9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164" fontId="17" fillId="3" borderId="9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3" fontId="12" fillId="3" borderId="12" xfId="0" applyNumberFormat="1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2" fillId="3" borderId="9" xfId="0" applyNumberFormat="1" applyFont="1" applyFill="1" applyBorder="1" applyAlignment="1">
      <alignment horizontal="center" vertical="center" wrapText="1"/>
    </xf>
    <xf numFmtId="3" fontId="12" fillId="3" borderId="21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3" fontId="12" fillId="3" borderId="22" xfId="0" applyNumberFormat="1" applyFont="1" applyFill="1" applyBorder="1" applyAlignment="1">
      <alignment horizontal="center" vertical="center" wrapText="1"/>
    </xf>
    <xf numFmtId="3" fontId="12" fillId="3" borderId="13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</cellXfs>
  <cellStyles count="51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Followed Hyperlink" xfId="62"/>
    <cellStyle name="Percent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I634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3" max="3" width="61.625" style="0" customWidth="1"/>
    <col min="4" max="6" width="17.75390625" style="0" customWidth="1"/>
    <col min="7" max="7" width="7.875" style="0" customWidth="1"/>
    <col min="8" max="8" width="11.125" style="0" customWidth="1"/>
  </cols>
  <sheetData>
    <row r="1" spans="1:8" s="2" customFormat="1" ht="50.25" customHeight="1">
      <c r="A1" s="1" t="s">
        <v>17</v>
      </c>
      <c r="B1" s="1" t="s">
        <v>18</v>
      </c>
      <c r="C1" s="1" t="s">
        <v>19</v>
      </c>
      <c r="D1" s="34" t="s">
        <v>379</v>
      </c>
      <c r="E1" s="148" t="s">
        <v>380</v>
      </c>
      <c r="F1" s="148" t="s">
        <v>114</v>
      </c>
      <c r="G1" s="34" t="s">
        <v>456</v>
      </c>
      <c r="H1" s="34" t="s">
        <v>382</v>
      </c>
    </row>
    <row r="2" spans="1:8" s="4" customFormat="1" ht="11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</row>
    <row r="3" spans="1:9" s="2" customFormat="1" ht="21.75" customHeight="1">
      <c r="A3" s="5" t="s">
        <v>20</v>
      </c>
      <c r="B3" s="6"/>
      <c r="C3" s="7" t="s">
        <v>21</v>
      </c>
      <c r="D3" s="27">
        <f>SUM(D4:D6)</f>
        <v>550000</v>
      </c>
      <c r="E3" s="27">
        <f>SUM(E4:E6)</f>
        <v>197372</v>
      </c>
      <c r="F3" s="27">
        <f>SUM(F4:F6)</f>
        <v>195688</v>
      </c>
      <c r="G3" s="75">
        <f>F3/E3</f>
        <v>0.9914678880489634</v>
      </c>
      <c r="H3" s="75">
        <f aca="true" t="shared" si="0" ref="H3:H34">F3/$F$123</f>
        <v>0.0006775445186683756</v>
      </c>
      <c r="I3" s="29"/>
    </row>
    <row r="4" spans="1:9" s="12" customFormat="1" ht="12.75">
      <c r="A4" s="8"/>
      <c r="B4" s="9" t="s">
        <v>22</v>
      </c>
      <c r="C4" s="17" t="s">
        <v>23</v>
      </c>
      <c r="D4" s="18">
        <v>4000</v>
      </c>
      <c r="E4" s="18">
        <v>4000</v>
      </c>
      <c r="F4" s="18">
        <v>2316</v>
      </c>
      <c r="G4" s="74">
        <f aca="true" t="shared" si="1" ref="G4:G86">F4/E4</f>
        <v>0.579</v>
      </c>
      <c r="H4" s="74">
        <f t="shared" si="0"/>
        <v>8.018851974755519E-06</v>
      </c>
      <c r="I4" s="29"/>
    </row>
    <row r="5" spans="1:9" s="12" customFormat="1" ht="38.25">
      <c r="A5" s="8"/>
      <c r="B5" s="8">
        <v>211</v>
      </c>
      <c r="C5" s="17" t="s">
        <v>24</v>
      </c>
      <c r="D5" s="18">
        <v>538000</v>
      </c>
      <c r="E5" s="18">
        <v>193372</v>
      </c>
      <c r="F5" s="18">
        <v>193372</v>
      </c>
      <c r="G5" s="74">
        <f t="shared" si="1"/>
        <v>1</v>
      </c>
      <c r="H5" s="74">
        <f t="shared" si="0"/>
        <v>0.00066952566669362</v>
      </c>
      <c r="I5" s="29"/>
    </row>
    <row r="6" spans="1:9" s="12" customFormat="1" ht="38.25">
      <c r="A6" s="8"/>
      <c r="B6" s="8">
        <v>641</v>
      </c>
      <c r="C6" s="10" t="s">
        <v>44</v>
      </c>
      <c r="D6" s="18">
        <v>8000</v>
      </c>
      <c r="E6" s="18"/>
      <c r="F6" s="18"/>
      <c r="G6" s="74"/>
      <c r="H6" s="74">
        <f t="shared" si="0"/>
        <v>0</v>
      </c>
      <c r="I6" s="29"/>
    </row>
    <row r="7" spans="1:9" s="12" customFormat="1" ht="21.75" customHeight="1">
      <c r="A7" s="5" t="s">
        <v>25</v>
      </c>
      <c r="B7" s="6"/>
      <c r="C7" s="15" t="s">
        <v>26</v>
      </c>
      <c r="D7" s="27">
        <f>SUM(D8)</f>
        <v>650</v>
      </c>
      <c r="E7" s="27">
        <f>SUM(E8)</f>
        <v>650</v>
      </c>
      <c r="F7" s="76">
        <f>SUM(F8)</f>
        <v>650</v>
      </c>
      <c r="G7" s="150">
        <f t="shared" si="1"/>
        <v>1</v>
      </c>
      <c r="H7" s="75">
        <f t="shared" si="0"/>
        <v>2.2505413573363935E-06</v>
      </c>
      <c r="I7" s="29"/>
    </row>
    <row r="8" spans="1:9" s="2" customFormat="1" ht="25.5">
      <c r="A8" s="8"/>
      <c r="B8" s="8">
        <v>213</v>
      </c>
      <c r="C8" s="17" t="s">
        <v>27</v>
      </c>
      <c r="D8" s="18">
        <v>650</v>
      </c>
      <c r="E8" s="18">
        <v>650</v>
      </c>
      <c r="F8" s="18">
        <v>650</v>
      </c>
      <c r="G8" s="74">
        <f t="shared" si="1"/>
        <v>1</v>
      </c>
      <c r="H8" s="74">
        <f t="shared" si="0"/>
        <v>2.2505413573363935E-06</v>
      </c>
      <c r="I8" s="29"/>
    </row>
    <row r="9" spans="1:9" s="12" customFormat="1" ht="21.75" customHeight="1">
      <c r="A9" s="5">
        <v>600</v>
      </c>
      <c r="B9" s="6"/>
      <c r="C9" s="15" t="s">
        <v>28</v>
      </c>
      <c r="D9" s="27">
        <f>SUM(D10:D12)</f>
        <v>890563</v>
      </c>
      <c r="E9" s="27">
        <f>SUM(E10:E12)</f>
        <v>890563</v>
      </c>
      <c r="F9" s="27">
        <f>SUM(F10:F12)</f>
        <v>934625</v>
      </c>
      <c r="G9" s="150">
        <f t="shared" si="1"/>
        <v>1.0494765670704935</v>
      </c>
      <c r="H9" s="75">
        <f t="shared" si="0"/>
        <v>0.00323601879400081</v>
      </c>
      <c r="I9" s="29"/>
    </row>
    <row r="10" spans="1:9" s="2" customFormat="1" ht="12.75">
      <c r="A10" s="8"/>
      <c r="B10" s="9" t="s">
        <v>22</v>
      </c>
      <c r="C10" s="17" t="s">
        <v>23</v>
      </c>
      <c r="D10" s="18"/>
      <c r="E10" s="18"/>
      <c r="F10" s="18">
        <v>69142</v>
      </c>
      <c r="G10" s="74"/>
      <c r="H10" s="74">
        <f t="shared" si="0"/>
        <v>0.00023939527773685063</v>
      </c>
      <c r="I10" s="29"/>
    </row>
    <row r="11" spans="1:9" s="2" customFormat="1" ht="38.25">
      <c r="A11" s="8"/>
      <c r="B11" s="8">
        <v>626</v>
      </c>
      <c r="C11" s="17" t="s">
        <v>417</v>
      </c>
      <c r="D11" s="18">
        <v>288763</v>
      </c>
      <c r="E11" s="18">
        <v>288763</v>
      </c>
      <c r="F11" s="18">
        <v>263683</v>
      </c>
      <c r="G11" s="74">
        <f t="shared" si="1"/>
        <v>0.9131467674182634</v>
      </c>
      <c r="H11" s="74">
        <f t="shared" si="0"/>
        <v>0.0009129684565023572</v>
      </c>
      <c r="I11" s="29"/>
    </row>
    <row r="12" spans="1:9" s="21" customFormat="1" ht="25.5">
      <c r="A12" s="8"/>
      <c r="B12" s="8">
        <v>643</v>
      </c>
      <c r="C12" s="17" t="s">
        <v>147</v>
      </c>
      <c r="D12" s="18">
        <v>601800</v>
      </c>
      <c r="E12" s="18">
        <v>601800</v>
      </c>
      <c r="F12" s="18">
        <v>601800</v>
      </c>
      <c r="G12" s="74">
        <f t="shared" si="1"/>
        <v>1</v>
      </c>
      <c r="H12" s="74">
        <f t="shared" si="0"/>
        <v>0.002083655059761602</v>
      </c>
      <c r="I12" s="77"/>
    </row>
    <row r="13" spans="1:9" s="2" customFormat="1" ht="21.75" customHeight="1">
      <c r="A13" s="6">
        <v>700</v>
      </c>
      <c r="B13" s="6"/>
      <c r="C13" s="15" t="s">
        <v>29</v>
      </c>
      <c r="D13" s="27">
        <f>SUM(D14:D23)</f>
        <v>43370000</v>
      </c>
      <c r="E13" s="27">
        <f>SUM(E14:E23)</f>
        <v>43370000</v>
      </c>
      <c r="F13" s="27">
        <f>SUM(F14:F23)</f>
        <v>38063959</v>
      </c>
      <c r="G13" s="150">
        <f t="shared" si="1"/>
        <v>0.8776564214895088</v>
      </c>
      <c r="H13" s="75">
        <f t="shared" si="0"/>
        <v>0.1317915599283951</v>
      </c>
      <c r="I13" s="29"/>
    </row>
    <row r="14" spans="1:9" s="2" customFormat="1" ht="25.5">
      <c r="A14" s="16"/>
      <c r="B14" s="9" t="s">
        <v>30</v>
      </c>
      <c r="C14" s="17" t="s">
        <v>31</v>
      </c>
      <c r="D14" s="18">
        <v>23160000</v>
      </c>
      <c r="E14" s="18">
        <v>23160000</v>
      </c>
      <c r="F14" s="18">
        <v>18991746</v>
      </c>
      <c r="G14" s="74">
        <f t="shared" si="1"/>
        <v>0.8200235751295337</v>
      </c>
      <c r="H14" s="74">
        <f t="shared" si="0"/>
        <v>0.06575647664773542</v>
      </c>
      <c r="I14" s="29"/>
    </row>
    <row r="15" spans="1:9" s="2" customFormat="1" ht="12.75">
      <c r="A15" s="22"/>
      <c r="B15" s="9" t="s">
        <v>22</v>
      </c>
      <c r="C15" s="17" t="s">
        <v>23</v>
      </c>
      <c r="D15" s="18"/>
      <c r="E15" s="18"/>
      <c r="F15" s="18">
        <v>88</v>
      </c>
      <c r="G15" s="74"/>
      <c r="H15" s="74">
        <f t="shared" si="0"/>
        <v>3.0468867607015786E-07</v>
      </c>
      <c r="I15" s="29"/>
    </row>
    <row r="16" spans="1:9" s="2" customFormat="1" ht="51">
      <c r="A16" s="8"/>
      <c r="B16" s="9" t="s">
        <v>32</v>
      </c>
      <c r="C16" s="17" t="s">
        <v>106</v>
      </c>
      <c r="D16" s="18">
        <v>1000000</v>
      </c>
      <c r="E16" s="18">
        <v>1000000</v>
      </c>
      <c r="F16" s="18">
        <v>1147006</v>
      </c>
      <c r="G16" s="74">
        <f t="shared" si="1"/>
        <v>1.147006</v>
      </c>
      <c r="H16" s="74">
        <f t="shared" si="0"/>
        <v>0.003971360677096903</v>
      </c>
      <c r="I16" s="29"/>
    </row>
    <row r="17" spans="1:9" s="2" customFormat="1" ht="25.5">
      <c r="A17" s="8"/>
      <c r="B17" s="9" t="s">
        <v>92</v>
      </c>
      <c r="C17" s="17" t="s">
        <v>107</v>
      </c>
      <c r="D17" s="18">
        <v>150000</v>
      </c>
      <c r="E17" s="18">
        <v>150000</v>
      </c>
      <c r="F17" s="18">
        <v>106550</v>
      </c>
      <c r="G17" s="74">
        <f t="shared" si="1"/>
        <v>0.7103333333333334</v>
      </c>
      <c r="H17" s="74">
        <f t="shared" si="0"/>
        <v>0.00036891566403721957</v>
      </c>
      <c r="I17" s="29"/>
    </row>
    <row r="18" spans="1:9" s="19" customFormat="1" ht="12.75">
      <c r="A18" s="20"/>
      <c r="B18" s="9" t="s">
        <v>93</v>
      </c>
      <c r="C18" s="17" t="s">
        <v>94</v>
      </c>
      <c r="D18" s="18">
        <v>18000000</v>
      </c>
      <c r="E18" s="18">
        <v>18000000</v>
      </c>
      <c r="F18" s="18">
        <v>16265931</v>
      </c>
      <c r="G18" s="74">
        <f t="shared" si="1"/>
        <v>0.9036628333333333</v>
      </c>
      <c r="H18" s="74">
        <f t="shared" si="0"/>
        <v>0.05631869297089249</v>
      </c>
      <c r="I18" s="29"/>
    </row>
    <row r="19" spans="1:9" s="19" customFormat="1" ht="12.75">
      <c r="A19" s="20"/>
      <c r="B19" s="9" t="s">
        <v>70</v>
      </c>
      <c r="C19" s="17" t="s">
        <v>71</v>
      </c>
      <c r="D19" s="18"/>
      <c r="E19" s="18"/>
      <c r="F19" s="18">
        <v>40269</v>
      </c>
      <c r="G19" s="74"/>
      <c r="H19" s="74">
        <f t="shared" si="0"/>
        <v>0.00013942623064396804</v>
      </c>
      <c r="I19" s="29"/>
    </row>
    <row r="20" spans="1:9" s="19" customFormat="1" ht="12.75">
      <c r="A20" s="20"/>
      <c r="B20" s="9" t="s">
        <v>73</v>
      </c>
      <c r="C20" s="17" t="s">
        <v>74</v>
      </c>
      <c r="D20" s="18"/>
      <c r="E20" s="18"/>
      <c r="F20" s="18">
        <v>172736</v>
      </c>
      <c r="G20" s="74"/>
      <c r="H20" s="74">
        <f t="shared" si="0"/>
        <v>0.0005980761721551681</v>
      </c>
      <c r="I20" s="29"/>
    </row>
    <row r="21" spans="1:9" s="19" customFormat="1" ht="12.75">
      <c r="A21" s="20"/>
      <c r="B21" s="9" t="s">
        <v>33</v>
      </c>
      <c r="C21" s="17" t="s">
        <v>34</v>
      </c>
      <c r="D21" s="18">
        <v>950000</v>
      </c>
      <c r="E21" s="18">
        <v>950000</v>
      </c>
      <c r="F21" s="18">
        <v>995934</v>
      </c>
      <c r="G21" s="74">
        <f t="shared" si="1"/>
        <v>1.0483515789473685</v>
      </c>
      <c r="H21" s="74">
        <f t="shared" si="0"/>
        <v>0.003448293317196098</v>
      </c>
      <c r="I21" s="29"/>
    </row>
    <row r="22" spans="1:9" s="12" customFormat="1" ht="38.25">
      <c r="A22" s="20"/>
      <c r="B22" s="8">
        <v>211</v>
      </c>
      <c r="C22" s="17" t="s">
        <v>24</v>
      </c>
      <c r="D22" s="18">
        <v>110000</v>
      </c>
      <c r="E22" s="18">
        <v>110000</v>
      </c>
      <c r="F22" s="18">
        <v>108162</v>
      </c>
      <c r="G22" s="74">
        <f t="shared" si="1"/>
        <v>0.9832909090909091</v>
      </c>
      <c r="H22" s="74">
        <f t="shared" si="0"/>
        <v>0.0003744970066034138</v>
      </c>
      <c r="I22" s="29"/>
    </row>
    <row r="23" spans="1:9" s="12" customFormat="1" ht="12.75">
      <c r="A23" s="20"/>
      <c r="B23" s="8">
        <v>298</v>
      </c>
      <c r="C23" s="17" t="s">
        <v>559</v>
      </c>
      <c r="D23" s="18"/>
      <c r="E23" s="18"/>
      <c r="F23" s="36">
        <v>235537</v>
      </c>
      <c r="G23" s="74"/>
      <c r="H23" s="74">
        <f t="shared" si="0"/>
        <v>0.0008155165533583724</v>
      </c>
      <c r="I23" s="29"/>
    </row>
    <row r="24" spans="1:9" s="12" customFormat="1" ht="21.75" customHeight="1">
      <c r="A24" s="6">
        <v>710</v>
      </c>
      <c r="B24" s="6"/>
      <c r="C24" s="15" t="s">
        <v>35</v>
      </c>
      <c r="D24" s="27">
        <f>SUM(D25:D28)</f>
        <v>203000</v>
      </c>
      <c r="E24" s="27">
        <f>SUM(E25:E28)</f>
        <v>215587</v>
      </c>
      <c r="F24" s="27">
        <f>SUM(F25:F28)</f>
        <v>214967</v>
      </c>
      <c r="G24" s="150">
        <f t="shared" si="1"/>
        <v>0.9971241308613228</v>
      </c>
      <c r="H24" s="75">
        <f t="shared" si="0"/>
        <v>0.000744295575326973</v>
      </c>
      <c r="I24" s="29"/>
    </row>
    <row r="25" spans="1:9" s="21" customFormat="1" ht="38.25">
      <c r="A25" s="8"/>
      <c r="B25" s="69">
        <v>202</v>
      </c>
      <c r="C25" s="188" t="s">
        <v>36</v>
      </c>
      <c r="D25" s="18">
        <v>4000</v>
      </c>
      <c r="E25" s="18">
        <v>4000</v>
      </c>
      <c r="F25" s="18">
        <v>4000</v>
      </c>
      <c r="G25" s="74">
        <f t="shared" si="1"/>
        <v>1</v>
      </c>
      <c r="H25" s="74">
        <f t="shared" si="0"/>
        <v>1.3849485275916267E-05</v>
      </c>
      <c r="I25" s="29"/>
    </row>
    <row r="26" spans="1:9" s="21" customFormat="1" ht="38.25">
      <c r="A26" s="8"/>
      <c r="B26" s="8">
        <v>211</v>
      </c>
      <c r="C26" s="17" t="s">
        <v>24</v>
      </c>
      <c r="D26" s="18">
        <v>199000</v>
      </c>
      <c r="E26" s="18">
        <v>207587</v>
      </c>
      <c r="F26" s="18">
        <v>203655</v>
      </c>
      <c r="G26" s="74">
        <f t="shared" si="1"/>
        <v>0.9810585441284859</v>
      </c>
      <c r="H26" s="74">
        <f t="shared" si="0"/>
        <v>0.0007051292309666818</v>
      </c>
      <c r="I26" s="29"/>
    </row>
    <row r="27" spans="1:9" s="21" customFormat="1" ht="12.75">
      <c r="A27" s="8"/>
      <c r="B27" s="8">
        <v>238</v>
      </c>
      <c r="C27" s="17" t="s">
        <v>560</v>
      </c>
      <c r="D27" s="18"/>
      <c r="E27" s="18"/>
      <c r="F27" s="36">
        <v>3340</v>
      </c>
      <c r="G27" s="74"/>
      <c r="H27" s="74">
        <f t="shared" si="0"/>
        <v>1.1564320205390082E-05</v>
      </c>
      <c r="I27" s="29"/>
    </row>
    <row r="28" spans="1:9" s="21" customFormat="1" ht="38.25">
      <c r="A28" s="8"/>
      <c r="B28" s="8">
        <v>641</v>
      </c>
      <c r="C28" s="17" t="s">
        <v>44</v>
      </c>
      <c r="D28" s="18"/>
      <c r="E28" s="18">
        <v>4000</v>
      </c>
      <c r="F28" s="18">
        <v>3972</v>
      </c>
      <c r="G28" s="74">
        <f t="shared" si="1"/>
        <v>0.993</v>
      </c>
      <c r="H28" s="74">
        <f t="shared" si="0"/>
        <v>1.3752538878984853E-05</v>
      </c>
      <c r="I28" s="29"/>
    </row>
    <row r="29" spans="1:9" s="21" customFormat="1" ht="21.75" customHeight="1">
      <c r="A29" s="6">
        <v>750</v>
      </c>
      <c r="B29" s="6"/>
      <c r="C29" s="15" t="s">
        <v>37</v>
      </c>
      <c r="D29" s="27">
        <f>SUM(D30:D39)</f>
        <v>3817180</v>
      </c>
      <c r="E29" s="27">
        <f>SUM(E30:E39)</f>
        <v>3850235</v>
      </c>
      <c r="F29" s="76">
        <f>SUM(F30:F39)</f>
        <v>3788587</v>
      </c>
      <c r="G29" s="150">
        <f t="shared" si="1"/>
        <v>0.9839885097922594</v>
      </c>
      <c r="H29" s="75">
        <f t="shared" si="0"/>
        <v>0.013117494968256945</v>
      </c>
      <c r="I29" s="29"/>
    </row>
    <row r="30" spans="1:9" s="21" customFormat="1" ht="12.75">
      <c r="A30" s="22"/>
      <c r="B30" s="14" t="s">
        <v>38</v>
      </c>
      <c r="C30" s="189" t="s">
        <v>39</v>
      </c>
      <c r="D30" s="18">
        <v>2200000</v>
      </c>
      <c r="E30" s="18">
        <v>2200000</v>
      </c>
      <c r="F30" s="18">
        <v>1954387</v>
      </c>
      <c r="G30" s="74">
        <f t="shared" si="1"/>
        <v>0.8883577272727273</v>
      </c>
      <c r="H30" s="74">
        <f t="shared" si="0"/>
        <v>0.006766813494985541</v>
      </c>
      <c r="I30" s="29"/>
    </row>
    <row r="31" spans="1:9" s="21" customFormat="1" ht="12.75">
      <c r="A31" s="22"/>
      <c r="B31" s="14" t="s">
        <v>22</v>
      </c>
      <c r="C31" s="17" t="s">
        <v>23</v>
      </c>
      <c r="D31" s="18">
        <v>400000</v>
      </c>
      <c r="E31" s="18">
        <v>435000</v>
      </c>
      <c r="F31" s="18">
        <v>696266</v>
      </c>
      <c r="G31" s="74">
        <f t="shared" si="1"/>
        <v>1.6006114942528735</v>
      </c>
      <c r="H31" s="74">
        <f t="shared" si="0"/>
        <v>0.002410731428780279</v>
      </c>
      <c r="I31" s="29"/>
    </row>
    <row r="32" spans="1:9" s="21" customFormat="1" ht="12.75">
      <c r="A32" s="22"/>
      <c r="B32" s="14" t="s">
        <v>561</v>
      </c>
      <c r="C32" s="17" t="s">
        <v>562</v>
      </c>
      <c r="D32" s="18"/>
      <c r="E32" s="18"/>
      <c r="F32" s="18">
        <v>757</v>
      </c>
      <c r="G32" s="74"/>
      <c r="H32" s="74">
        <f t="shared" si="0"/>
        <v>2.6210150884671536E-06</v>
      </c>
      <c r="I32" s="29"/>
    </row>
    <row r="33" spans="1:9" s="21" customFormat="1" ht="12.75">
      <c r="A33" s="22"/>
      <c r="B33" s="14" t="s">
        <v>73</v>
      </c>
      <c r="C33" s="17" t="s">
        <v>74</v>
      </c>
      <c r="D33" s="18"/>
      <c r="E33" s="18"/>
      <c r="F33" s="18">
        <v>2422</v>
      </c>
      <c r="G33" s="74"/>
      <c r="H33" s="74">
        <f t="shared" si="0"/>
        <v>8.3858633345673E-06</v>
      </c>
      <c r="I33" s="29"/>
    </row>
    <row r="34" spans="1:9" s="2" customFormat="1" ht="12.75">
      <c r="A34" s="22"/>
      <c r="B34" s="24" t="s">
        <v>33</v>
      </c>
      <c r="C34" s="17" t="s">
        <v>34</v>
      </c>
      <c r="D34" s="18">
        <v>270000</v>
      </c>
      <c r="E34" s="18">
        <v>270000</v>
      </c>
      <c r="F34" s="18">
        <v>189522</v>
      </c>
      <c r="G34" s="74">
        <f t="shared" si="1"/>
        <v>0.7019333333333333</v>
      </c>
      <c r="H34" s="74">
        <f t="shared" si="0"/>
        <v>0.0006561955371155506</v>
      </c>
      <c r="I34" s="29"/>
    </row>
    <row r="35" spans="1:9" s="12" customFormat="1" ht="38.25">
      <c r="A35" s="13"/>
      <c r="B35" s="8">
        <v>201</v>
      </c>
      <c r="C35" s="17" t="s">
        <v>40</v>
      </c>
      <c r="D35" s="18">
        <v>599040</v>
      </c>
      <c r="E35" s="18">
        <v>599040</v>
      </c>
      <c r="F35" s="18">
        <v>599040</v>
      </c>
      <c r="G35" s="74">
        <f t="shared" si="1"/>
        <v>1</v>
      </c>
      <c r="H35" s="74">
        <f aca="true" t="shared" si="2" ref="H35:H66">F35/$F$123</f>
        <v>0.00207409891492122</v>
      </c>
      <c r="I35" s="29"/>
    </row>
    <row r="36" spans="1:9" s="12" customFormat="1" ht="38.25">
      <c r="A36" s="13"/>
      <c r="B36" s="8">
        <v>202</v>
      </c>
      <c r="C36" s="17" t="s">
        <v>36</v>
      </c>
      <c r="D36" s="18"/>
      <c r="E36" s="18">
        <v>3000</v>
      </c>
      <c r="F36" s="18">
        <v>3000</v>
      </c>
      <c r="G36" s="74">
        <f t="shared" si="1"/>
        <v>1</v>
      </c>
      <c r="H36" s="74">
        <f t="shared" si="2"/>
        <v>1.03871139569372E-05</v>
      </c>
      <c r="I36" s="29"/>
    </row>
    <row r="37" spans="1:9" s="12" customFormat="1" ht="38.25">
      <c r="A37" s="13"/>
      <c r="B37" s="8">
        <v>211</v>
      </c>
      <c r="C37" s="17" t="s">
        <v>24</v>
      </c>
      <c r="D37" s="18">
        <v>296140</v>
      </c>
      <c r="E37" s="18">
        <v>294835</v>
      </c>
      <c r="F37" s="18">
        <v>294834</v>
      </c>
      <c r="G37" s="74">
        <f t="shared" si="1"/>
        <v>0.9999966082724235</v>
      </c>
      <c r="H37" s="74">
        <f t="shared" si="2"/>
        <v>0.001020824785459874</v>
      </c>
      <c r="I37" s="29"/>
    </row>
    <row r="38" spans="1:9" s="2" customFormat="1" ht="38.25">
      <c r="A38" s="13"/>
      <c r="B38" s="8">
        <v>212</v>
      </c>
      <c r="C38" s="17" t="s">
        <v>418</v>
      </c>
      <c r="D38" s="18">
        <v>36000</v>
      </c>
      <c r="E38" s="18">
        <v>32360</v>
      </c>
      <c r="F38" s="18">
        <v>32359</v>
      </c>
      <c r="G38" s="74">
        <f t="shared" si="1"/>
        <v>0.9999690976514215</v>
      </c>
      <c r="H38" s="74">
        <f t="shared" si="2"/>
        <v>0.00011203887351084361</v>
      </c>
      <c r="I38" s="29"/>
    </row>
    <row r="39" spans="1:9" s="23" customFormat="1" ht="38.25">
      <c r="A39" s="8"/>
      <c r="B39" s="8">
        <v>233</v>
      </c>
      <c r="C39" s="17" t="s">
        <v>437</v>
      </c>
      <c r="D39" s="18">
        <v>16000</v>
      </c>
      <c r="E39" s="18">
        <v>16000</v>
      </c>
      <c r="F39" s="18">
        <v>16000</v>
      </c>
      <c r="G39" s="74">
        <f t="shared" si="1"/>
        <v>1</v>
      </c>
      <c r="H39" s="74">
        <f t="shared" si="2"/>
        <v>5.539794110366507E-05</v>
      </c>
      <c r="I39" s="62"/>
    </row>
    <row r="40" spans="1:9" s="23" customFormat="1" ht="25.5">
      <c r="A40" s="6">
        <v>751</v>
      </c>
      <c r="B40" s="6"/>
      <c r="C40" s="15" t="s">
        <v>427</v>
      </c>
      <c r="D40" s="27">
        <f>SUM(D41)</f>
        <v>18989</v>
      </c>
      <c r="E40" s="27">
        <f>SUM(E41)</f>
        <v>245785</v>
      </c>
      <c r="F40" s="76">
        <f>SUM(F41)</f>
        <v>238599</v>
      </c>
      <c r="G40" s="150">
        <f t="shared" si="1"/>
        <v>0.9707630652806315</v>
      </c>
      <c r="H40" s="75">
        <f t="shared" si="2"/>
        <v>0.0008261183343370864</v>
      </c>
      <c r="I40" s="29"/>
    </row>
    <row r="41" spans="1:9" s="23" customFormat="1" ht="38.25">
      <c r="A41" s="13"/>
      <c r="B41" s="8">
        <v>201</v>
      </c>
      <c r="C41" s="17" t="s">
        <v>40</v>
      </c>
      <c r="D41" s="18">
        <v>18989</v>
      </c>
      <c r="E41" s="18">
        <v>245785</v>
      </c>
      <c r="F41" s="18">
        <v>238599</v>
      </c>
      <c r="G41" s="74">
        <f t="shared" si="1"/>
        <v>0.9707630652806315</v>
      </c>
      <c r="H41" s="74">
        <f t="shared" si="2"/>
        <v>0.0008261183343370864</v>
      </c>
      <c r="I41" s="29"/>
    </row>
    <row r="42" spans="1:9" s="23" customFormat="1" ht="21.75" customHeight="1">
      <c r="A42" s="6">
        <v>754</v>
      </c>
      <c r="B42" s="25"/>
      <c r="C42" s="15" t="s">
        <v>41</v>
      </c>
      <c r="D42" s="27">
        <f>SUM(D43:D49)</f>
        <v>7097000</v>
      </c>
      <c r="E42" s="27">
        <f>SUM(E43:E49)</f>
        <v>7433500</v>
      </c>
      <c r="F42" s="76">
        <f>SUM(F43:F49)</f>
        <v>7434961</v>
      </c>
      <c r="G42" s="150">
        <f t="shared" si="1"/>
        <v>1.0001965426784152</v>
      </c>
      <c r="H42" s="75">
        <f t="shared" si="2"/>
        <v>0.02574259572412792</v>
      </c>
      <c r="I42" s="29"/>
    </row>
    <row r="43" spans="1:9" s="2" customFormat="1" ht="12.75">
      <c r="A43" s="13"/>
      <c r="B43" s="9" t="s">
        <v>42</v>
      </c>
      <c r="C43" s="17" t="s">
        <v>43</v>
      </c>
      <c r="D43" s="18">
        <v>40000</v>
      </c>
      <c r="E43" s="18">
        <v>40000</v>
      </c>
      <c r="F43" s="18">
        <v>40875</v>
      </c>
      <c r="G43" s="74">
        <f t="shared" si="1"/>
        <v>1.021875</v>
      </c>
      <c r="H43" s="74">
        <f t="shared" si="2"/>
        <v>0.00014152442766326935</v>
      </c>
      <c r="I43" s="29"/>
    </row>
    <row r="44" spans="1:9" s="2" customFormat="1" ht="12.75">
      <c r="A44" s="13"/>
      <c r="B44" s="14" t="s">
        <v>22</v>
      </c>
      <c r="C44" s="17" t="s">
        <v>23</v>
      </c>
      <c r="D44" s="18">
        <v>2000</v>
      </c>
      <c r="E44" s="18">
        <v>2000</v>
      </c>
      <c r="F44" s="18">
        <v>2468</v>
      </c>
      <c r="G44" s="74">
        <f t="shared" si="1"/>
        <v>1.234</v>
      </c>
      <c r="H44" s="74">
        <f t="shared" si="2"/>
        <v>8.545132415240336E-06</v>
      </c>
      <c r="I44" s="29"/>
    </row>
    <row r="45" spans="1:9" s="2" customFormat="1" ht="12.75">
      <c r="A45" s="13"/>
      <c r="B45" s="14" t="s">
        <v>73</v>
      </c>
      <c r="C45" s="17" t="s">
        <v>74</v>
      </c>
      <c r="D45" s="18"/>
      <c r="E45" s="18"/>
      <c r="F45" s="18">
        <v>419</v>
      </c>
      <c r="G45" s="74"/>
      <c r="H45" s="74">
        <f t="shared" si="2"/>
        <v>1.450733582652229E-06</v>
      </c>
      <c r="I45" s="29"/>
    </row>
    <row r="46" spans="1:9" s="2" customFormat="1" ht="12.75">
      <c r="A46" s="13"/>
      <c r="B46" s="24" t="s">
        <v>33</v>
      </c>
      <c r="C46" s="17" t="s">
        <v>34</v>
      </c>
      <c r="D46" s="18"/>
      <c r="E46" s="18"/>
      <c r="F46" s="18">
        <v>1453</v>
      </c>
      <c r="G46" s="74"/>
      <c r="H46" s="74">
        <f t="shared" si="2"/>
        <v>5.030825526476584E-06</v>
      </c>
      <c r="I46" s="29"/>
    </row>
    <row r="47" spans="1:9" s="2" customFormat="1" ht="38.25">
      <c r="A47" s="13"/>
      <c r="B47" s="8">
        <v>201</v>
      </c>
      <c r="C47" s="17" t="s">
        <v>40</v>
      </c>
      <c r="D47" s="18">
        <v>7000</v>
      </c>
      <c r="E47" s="18">
        <v>7000</v>
      </c>
      <c r="F47" s="18">
        <v>6815</v>
      </c>
      <c r="G47" s="74">
        <f t="shared" si="1"/>
        <v>0.9735714285714285</v>
      </c>
      <c r="H47" s="74">
        <f t="shared" si="2"/>
        <v>2.359606053884234E-05</v>
      </c>
      <c r="I47" s="29"/>
    </row>
    <row r="48" spans="1:9" s="2" customFormat="1" ht="38.25">
      <c r="A48" s="13"/>
      <c r="B48" s="8">
        <v>211</v>
      </c>
      <c r="C48" s="17" t="s">
        <v>24</v>
      </c>
      <c r="D48" s="18">
        <v>7048000</v>
      </c>
      <c r="E48" s="18">
        <v>7048000</v>
      </c>
      <c r="F48" s="18">
        <v>7046431</v>
      </c>
      <c r="G48" s="74">
        <f t="shared" si="1"/>
        <v>0.9997773836549376</v>
      </c>
      <c r="H48" s="74">
        <f t="shared" si="2"/>
        <v>0.024397360595564983</v>
      </c>
      <c r="I48" s="29"/>
    </row>
    <row r="49" spans="1:9" s="2" customFormat="1" ht="38.25">
      <c r="A49" s="13"/>
      <c r="B49" s="8">
        <v>641</v>
      </c>
      <c r="C49" s="17" t="s">
        <v>44</v>
      </c>
      <c r="D49" s="18"/>
      <c r="E49" s="18">
        <v>336500</v>
      </c>
      <c r="F49" s="18">
        <v>336500</v>
      </c>
      <c r="G49" s="74">
        <f t="shared" si="1"/>
        <v>1</v>
      </c>
      <c r="H49" s="74">
        <f t="shared" si="2"/>
        <v>0.001165087948836456</v>
      </c>
      <c r="I49" s="29"/>
    </row>
    <row r="50" spans="1:9" s="2" customFormat="1" ht="38.25">
      <c r="A50" s="6">
        <v>756</v>
      </c>
      <c r="B50" s="25"/>
      <c r="C50" s="15" t="s">
        <v>45</v>
      </c>
      <c r="D50" s="27">
        <f>SUM(D51:D66)</f>
        <v>119658770</v>
      </c>
      <c r="E50" s="27">
        <f>SUM(E51:E66)</f>
        <v>120064700</v>
      </c>
      <c r="F50" s="76">
        <f>SUM(F51:F66)</f>
        <v>116938420</v>
      </c>
      <c r="G50" s="150">
        <f t="shared" si="1"/>
        <v>0.9739617056470387</v>
      </c>
      <c r="H50" s="75">
        <f t="shared" si="2"/>
        <v>0.4048842314947281</v>
      </c>
      <c r="I50" s="29"/>
    </row>
    <row r="51" spans="1:9" s="2" customFormat="1" ht="12.75">
      <c r="A51" s="22"/>
      <c r="B51" s="14" t="s">
        <v>46</v>
      </c>
      <c r="C51" s="189" t="s">
        <v>47</v>
      </c>
      <c r="D51" s="18">
        <v>52501670</v>
      </c>
      <c r="E51" s="18">
        <v>52501670</v>
      </c>
      <c r="F51" s="18">
        <v>48769135</v>
      </c>
      <c r="G51" s="74">
        <f t="shared" si="1"/>
        <v>0.9289063566930347</v>
      </c>
      <c r="H51" s="74">
        <f t="shared" si="2"/>
        <v>0.16885685427541816</v>
      </c>
      <c r="I51" s="29"/>
    </row>
    <row r="52" spans="1:9" s="2" customFormat="1" ht="12.75">
      <c r="A52" s="22"/>
      <c r="B52" s="14" t="s">
        <v>48</v>
      </c>
      <c r="C52" s="189" t="s">
        <v>49</v>
      </c>
      <c r="D52" s="18">
        <v>4500000</v>
      </c>
      <c r="E52" s="18">
        <v>4500000</v>
      </c>
      <c r="F52" s="18">
        <v>4213807</v>
      </c>
      <c r="G52" s="74">
        <f t="shared" si="1"/>
        <v>0.9364015555555556</v>
      </c>
      <c r="H52" s="74">
        <f t="shared" si="2"/>
        <v>0.014589764500513224</v>
      </c>
      <c r="I52" s="29"/>
    </row>
    <row r="53" spans="1:9" s="2" customFormat="1" ht="12.75">
      <c r="A53" s="22"/>
      <c r="B53" s="9" t="s">
        <v>50</v>
      </c>
      <c r="C53" s="17" t="s">
        <v>51</v>
      </c>
      <c r="D53" s="18">
        <v>48000000</v>
      </c>
      <c r="E53" s="18">
        <v>48000000</v>
      </c>
      <c r="F53" s="18">
        <v>49731965</v>
      </c>
      <c r="G53" s="74">
        <f t="shared" si="1"/>
        <v>1.0360826041666666</v>
      </c>
      <c r="H53" s="74">
        <f t="shared" si="2"/>
        <v>0.17219052925247078</v>
      </c>
      <c r="I53" s="29"/>
    </row>
    <row r="54" spans="1:9" s="2" customFormat="1" ht="12.75">
      <c r="A54" s="22"/>
      <c r="B54" s="9" t="s">
        <v>52</v>
      </c>
      <c r="C54" s="17" t="s">
        <v>53</v>
      </c>
      <c r="D54" s="11">
        <v>262000</v>
      </c>
      <c r="E54" s="11">
        <v>262000</v>
      </c>
      <c r="F54" s="18">
        <v>241899</v>
      </c>
      <c r="G54" s="74">
        <f t="shared" si="1"/>
        <v>0.9232786259541985</v>
      </c>
      <c r="H54" s="74">
        <f t="shared" si="2"/>
        <v>0.0008375441596897172</v>
      </c>
      <c r="I54" s="29"/>
    </row>
    <row r="55" spans="1:9" s="2" customFormat="1" ht="12.75">
      <c r="A55" s="13"/>
      <c r="B55" s="9" t="s">
        <v>54</v>
      </c>
      <c r="C55" s="17" t="s">
        <v>55</v>
      </c>
      <c r="D55" s="11">
        <v>6100</v>
      </c>
      <c r="E55" s="11">
        <v>6100</v>
      </c>
      <c r="F55" s="18">
        <v>6571</v>
      </c>
      <c r="G55" s="74">
        <f t="shared" si="1"/>
        <v>1.0772131147540984</v>
      </c>
      <c r="H55" s="74">
        <f t="shared" si="2"/>
        <v>2.2751241937011447E-05</v>
      </c>
      <c r="I55" s="29"/>
    </row>
    <row r="56" spans="1:9" s="2" customFormat="1" ht="12.75">
      <c r="A56" s="13"/>
      <c r="B56" s="9" t="s">
        <v>56</v>
      </c>
      <c r="C56" s="17" t="s">
        <v>57</v>
      </c>
      <c r="D56" s="11">
        <v>2502000</v>
      </c>
      <c r="E56" s="11">
        <v>2502000</v>
      </c>
      <c r="F56" s="18">
        <v>2065504</v>
      </c>
      <c r="G56" s="74">
        <f t="shared" si="1"/>
        <v>0.825541167066347</v>
      </c>
      <c r="H56" s="74">
        <f t="shared" si="2"/>
        <v>0.007151541808836538</v>
      </c>
      <c r="I56" s="29"/>
    </row>
    <row r="57" spans="1:9" s="2" customFormat="1" ht="25.5">
      <c r="A57" s="13"/>
      <c r="B57" s="9" t="s">
        <v>58</v>
      </c>
      <c r="C57" s="17" t="s">
        <v>459</v>
      </c>
      <c r="D57" s="11">
        <v>600000</v>
      </c>
      <c r="E57" s="11">
        <v>600000</v>
      </c>
      <c r="F57" s="18">
        <v>438552</v>
      </c>
      <c r="G57" s="74">
        <f t="shared" si="1"/>
        <v>0.73092</v>
      </c>
      <c r="H57" s="74">
        <f t="shared" si="2"/>
        <v>0.0015184298666809076</v>
      </c>
      <c r="I57" s="29"/>
    </row>
    <row r="58" spans="1:9" s="2" customFormat="1" ht="12.75">
      <c r="A58" s="13"/>
      <c r="B58" s="9" t="s">
        <v>59</v>
      </c>
      <c r="C58" s="17" t="s">
        <v>60</v>
      </c>
      <c r="D58" s="11">
        <v>1100000</v>
      </c>
      <c r="E58" s="11">
        <v>1100000</v>
      </c>
      <c r="F58" s="18">
        <v>811395</v>
      </c>
      <c r="G58" s="74">
        <f t="shared" si="1"/>
        <v>0.7376318181818182</v>
      </c>
      <c r="H58" s="74">
        <f t="shared" si="2"/>
        <v>0.00280935077636302</v>
      </c>
      <c r="I58" s="29"/>
    </row>
    <row r="59" spans="1:9" s="2" customFormat="1" ht="12.75">
      <c r="A59" s="13"/>
      <c r="B59" s="9" t="s">
        <v>61</v>
      </c>
      <c r="C59" s="17" t="s">
        <v>62</v>
      </c>
      <c r="D59" s="11">
        <v>37000</v>
      </c>
      <c r="E59" s="11">
        <v>37000</v>
      </c>
      <c r="F59" s="18">
        <v>19566</v>
      </c>
      <c r="G59" s="74">
        <f t="shared" si="1"/>
        <v>0.5288108108108108</v>
      </c>
      <c r="H59" s="74">
        <f t="shared" si="2"/>
        <v>6.774475722714441E-05</v>
      </c>
      <c r="I59" s="29"/>
    </row>
    <row r="60" spans="1:9" s="2" customFormat="1" ht="12.75">
      <c r="A60" s="13"/>
      <c r="B60" s="9" t="s">
        <v>63</v>
      </c>
      <c r="C60" s="17" t="s">
        <v>64</v>
      </c>
      <c r="D60" s="11">
        <v>3700000</v>
      </c>
      <c r="E60" s="11">
        <v>3700000</v>
      </c>
      <c r="F60" s="18">
        <v>3204526</v>
      </c>
      <c r="G60" s="74">
        <f t="shared" si="1"/>
        <v>0.8660881081081081</v>
      </c>
      <c r="H60" s="74">
        <f t="shared" si="2"/>
        <v>0.011095258913322713</v>
      </c>
      <c r="I60" s="29"/>
    </row>
    <row r="61" spans="1:9" s="2" customFormat="1" ht="12.75">
      <c r="A61" s="13"/>
      <c r="B61" s="9" t="s">
        <v>65</v>
      </c>
      <c r="C61" s="17" t="s">
        <v>66</v>
      </c>
      <c r="D61" s="11">
        <v>1700000</v>
      </c>
      <c r="E61" s="11">
        <v>1700000</v>
      </c>
      <c r="F61" s="18">
        <v>1530007</v>
      </c>
      <c r="G61" s="74">
        <f t="shared" si="1"/>
        <v>0.9000041176470588</v>
      </c>
      <c r="H61" s="74">
        <f t="shared" si="2"/>
        <v>0.005297452354637204</v>
      </c>
      <c r="I61" s="29"/>
    </row>
    <row r="62" spans="1:9" s="23" customFormat="1" ht="12.75">
      <c r="A62" s="13"/>
      <c r="B62" s="9" t="s">
        <v>67</v>
      </c>
      <c r="C62" s="17" t="s">
        <v>68</v>
      </c>
      <c r="D62" s="11">
        <v>150000</v>
      </c>
      <c r="E62" s="11">
        <v>150000</v>
      </c>
      <c r="F62" s="18">
        <v>129010</v>
      </c>
      <c r="G62" s="74">
        <f t="shared" si="1"/>
        <v>0.8600666666666666</v>
      </c>
      <c r="H62" s="74">
        <f t="shared" si="2"/>
        <v>0.00044668052386148937</v>
      </c>
      <c r="I62" s="29"/>
    </row>
    <row r="63" spans="1:9" s="23" customFormat="1" ht="12.75">
      <c r="A63" s="13"/>
      <c r="B63" s="9" t="s">
        <v>69</v>
      </c>
      <c r="C63" s="17" t="s">
        <v>139</v>
      </c>
      <c r="D63" s="11">
        <v>4000000</v>
      </c>
      <c r="E63" s="11">
        <v>4000000</v>
      </c>
      <c r="F63" s="18">
        <v>4931010</v>
      </c>
      <c r="G63" s="74">
        <f t="shared" si="1"/>
        <v>1.2327525</v>
      </c>
      <c r="H63" s="74">
        <f t="shared" si="2"/>
        <v>0.017072987597598968</v>
      </c>
      <c r="I63" s="29"/>
    </row>
    <row r="64" spans="1:9" s="23" customFormat="1" ht="12.75">
      <c r="A64" s="13"/>
      <c r="B64" s="9" t="s">
        <v>564</v>
      </c>
      <c r="C64" s="17" t="s">
        <v>563</v>
      </c>
      <c r="D64" s="11"/>
      <c r="E64" s="11"/>
      <c r="F64" s="18">
        <v>351</v>
      </c>
      <c r="G64" s="74"/>
      <c r="H64" s="74">
        <f t="shared" si="2"/>
        <v>1.2152923329616523E-06</v>
      </c>
      <c r="I64" s="29"/>
    </row>
    <row r="65" spans="1:9" s="23" customFormat="1" ht="12.75">
      <c r="A65" s="13"/>
      <c r="B65" s="9" t="s">
        <v>108</v>
      </c>
      <c r="C65" s="17" t="s">
        <v>109</v>
      </c>
      <c r="D65" s="18"/>
      <c r="E65" s="18">
        <v>405930</v>
      </c>
      <c r="F65" s="18">
        <v>406090</v>
      </c>
      <c r="G65" s="74">
        <f t="shared" si="1"/>
        <v>1.0003941566279901</v>
      </c>
      <c r="H65" s="74">
        <f t="shared" si="2"/>
        <v>0.0014060343689242091</v>
      </c>
      <c r="I65" s="29"/>
    </row>
    <row r="66" spans="1:9" s="23" customFormat="1" ht="12.75">
      <c r="A66" s="13"/>
      <c r="B66" s="9" t="s">
        <v>70</v>
      </c>
      <c r="C66" s="17" t="s">
        <v>71</v>
      </c>
      <c r="D66" s="18">
        <v>600000</v>
      </c>
      <c r="E66" s="18">
        <v>600000</v>
      </c>
      <c r="F66" s="18">
        <v>439032</v>
      </c>
      <c r="G66" s="74">
        <f t="shared" si="1"/>
        <v>0.73172</v>
      </c>
      <c r="H66" s="74">
        <f t="shared" si="2"/>
        <v>0.0015200918049140175</v>
      </c>
      <c r="I66" s="29"/>
    </row>
    <row r="67" spans="1:9" s="2" customFormat="1" ht="21.75" customHeight="1">
      <c r="A67" s="6">
        <v>758</v>
      </c>
      <c r="B67" s="25"/>
      <c r="C67" s="15" t="s">
        <v>72</v>
      </c>
      <c r="D67" s="27">
        <f>SUM(D68:D74)</f>
        <v>93567545</v>
      </c>
      <c r="E67" s="27">
        <f>SUM(E68:E74)</f>
        <v>93976559</v>
      </c>
      <c r="F67" s="27">
        <f>SUM(F68:F74)</f>
        <v>93992035</v>
      </c>
      <c r="G67" s="150">
        <f t="shared" si="1"/>
        <v>1.0001646793643508</v>
      </c>
      <c r="H67" s="75">
        <f aca="true" t="shared" si="3" ref="H67:H87">F67/$F$123</f>
        <v>0.3254353261964766</v>
      </c>
      <c r="I67" s="29"/>
    </row>
    <row r="68" spans="1:9" s="2" customFormat="1" ht="25.5">
      <c r="A68" s="13"/>
      <c r="B68" s="9" t="s">
        <v>58</v>
      </c>
      <c r="C68" s="17" t="s">
        <v>459</v>
      </c>
      <c r="D68" s="18"/>
      <c r="E68" s="18"/>
      <c r="F68" s="18">
        <v>-12161</v>
      </c>
      <c r="G68" s="74"/>
      <c r="H68" s="74">
        <f t="shared" si="3"/>
        <v>-4.2105897610104426E-05</v>
      </c>
      <c r="I68" s="29"/>
    </row>
    <row r="69" spans="1:9" s="2" customFormat="1" ht="12.75">
      <c r="A69" s="13"/>
      <c r="B69" s="9" t="s">
        <v>59</v>
      </c>
      <c r="C69" s="17" t="s">
        <v>60</v>
      </c>
      <c r="D69" s="18"/>
      <c r="E69" s="18"/>
      <c r="F69" s="18">
        <v>-8550</v>
      </c>
      <c r="G69" s="74"/>
      <c r="H69" s="74">
        <f t="shared" si="3"/>
        <v>-2.960327477727102E-05</v>
      </c>
      <c r="I69" s="29"/>
    </row>
    <row r="70" spans="1:9" s="2" customFormat="1" ht="12.75">
      <c r="A70" s="13"/>
      <c r="B70" s="9" t="s">
        <v>63</v>
      </c>
      <c r="C70" s="17" t="s">
        <v>64</v>
      </c>
      <c r="D70" s="18"/>
      <c r="E70" s="18"/>
      <c r="F70" s="18">
        <v>-212</v>
      </c>
      <c r="G70" s="74"/>
      <c r="H70" s="74">
        <f t="shared" si="3"/>
        <v>-7.340227196235622E-07</v>
      </c>
      <c r="I70" s="29"/>
    </row>
    <row r="71" spans="1:9" s="2" customFormat="1" ht="12.75">
      <c r="A71" s="13"/>
      <c r="B71" s="9" t="s">
        <v>69</v>
      </c>
      <c r="C71" s="17" t="s">
        <v>139</v>
      </c>
      <c r="D71" s="18"/>
      <c r="E71" s="18"/>
      <c r="F71" s="18">
        <v>-3752</v>
      </c>
      <c r="G71" s="74"/>
      <c r="H71" s="74">
        <f t="shared" si="3"/>
        <v>-1.2990817188809457E-05</v>
      </c>
      <c r="I71" s="29"/>
    </row>
    <row r="72" spans="1:9" s="2" customFormat="1" ht="12.75">
      <c r="A72" s="13"/>
      <c r="B72" s="9" t="s">
        <v>70</v>
      </c>
      <c r="C72" s="17" t="s">
        <v>71</v>
      </c>
      <c r="D72" s="18"/>
      <c r="E72" s="18"/>
      <c r="F72" s="18">
        <v>-11294</v>
      </c>
      <c r="G72" s="74"/>
      <c r="H72" s="74">
        <f t="shared" si="3"/>
        <v>-3.910402167654958E-05</v>
      </c>
      <c r="I72" s="29"/>
    </row>
    <row r="73" spans="1:9" s="2" customFormat="1" ht="12.75">
      <c r="A73" s="13"/>
      <c r="B73" s="9" t="s">
        <v>73</v>
      </c>
      <c r="C73" s="17" t="s">
        <v>74</v>
      </c>
      <c r="D73" s="18">
        <v>617495</v>
      </c>
      <c r="E73" s="18">
        <v>617495</v>
      </c>
      <c r="F73" s="18">
        <v>669030</v>
      </c>
      <c r="G73" s="74">
        <f t="shared" si="1"/>
        <v>1.0834581656531632</v>
      </c>
      <c r="H73" s="74">
        <f t="shared" si="3"/>
        <v>0.002316430283536565</v>
      </c>
      <c r="I73" s="29"/>
    </row>
    <row r="74" spans="1:9" s="2" customFormat="1" ht="12.75">
      <c r="A74" s="13"/>
      <c r="B74" s="8">
        <v>292</v>
      </c>
      <c r="C74" s="17" t="s">
        <v>75</v>
      </c>
      <c r="D74" s="18">
        <v>92950050</v>
      </c>
      <c r="E74" s="18">
        <v>93359064</v>
      </c>
      <c r="F74" s="18">
        <v>93358974</v>
      </c>
      <c r="G74" s="74">
        <f t="shared" si="1"/>
        <v>0.9999990359800522</v>
      </c>
      <c r="H74" s="74">
        <f t="shared" si="3"/>
        <v>0.3232434339469124</v>
      </c>
      <c r="I74" s="29"/>
    </row>
    <row r="75" spans="1:9" s="2" customFormat="1" ht="21.75" customHeight="1">
      <c r="A75" s="6">
        <v>801</v>
      </c>
      <c r="B75" s="25"/>
      <c r="C75" s="15" t="s">
        <v>88</v>
      </c>
      <c r="D75" s="27">
        <f>SUM(D76:D84)</f>
        <v>1576470</v>
      </c>
      <c r="E75" s="27">
        <f>SUM(E76:E84)</f>
        <v>1985447</v>
      </c>
      <c r="F75" s="27">
        <f>SUM(F76:F84)</f>
        <v>2028560</v>
      </c>
      <c r="G75" s="150">
        <f t="shared" si="1"/>
        <v>1.0217145055999983</v>
      </c>
      <c r="H75" s="75">
        <f t="shared" si="3"/>
        <v>0.007023627962828175</v>
      </c>
      <c r="I75" s="29"/>
    </row>
    <row r="76" spans="1:9" s="2" customFormat="1" ht="12.75">
      <c r="A76" s="13"/>
      <c r="B76" s="9" t="s">
        <v>79</v>
      </c>
      <c r="C76" s="17" t="s">
        <v>80</v>
      </c>
      <c r="D76" s="18"/>
      <c r="E76" s="18"/>
      <c r="F76" s="18">
        <v>22915</v>
      </c>
      <c r="G76" s="74"/>
      <c r="H76" s="74">
        <f t="shared" si="3"/>
        <v>7.934023877440531E-05</v>
      </c>
      <c r="I76" s="29"/>
    </row>
    <row r="77" spans="1:9" s="2" customFormat="1" ht="12.75">
      <c r="A77" s="13"/>
      <c r="B77" s="9" t="s">
        <v>73</v>
      </c>
      <c r="C77" s="17" t="s">
        <v>74</v>
      </c>
      <c r="D77" s="18"/>
      <c r="E77" s="18"/>
      <c r="F77" s="18">
        <v>12</v>
      </c>
      <c r="G77" s="74"/>
      <c r="H77" s="74">
        <f t="shared" si="3"/>
        <v>4.15484558277488E-08</v>
      </c>
      <c r="I77" s="29"/>
    </row>
    <row r="78" spans="1:9" s="2" customFormat="1" ht="12.75">
      <c r="A78" s="13"/>
      <c r="B78" s="24" t="s">
        <v>33</v>
      </c>
      <c r="C78" s="17" t="s">
        <v>34</v>
      </c>
      <c r="D78" s="18"/>
      <c r="E78" s="18"/>
      <c r="F78" s="18">
        <v>36355</v>
      </c>
      <c r="G78" s="74"/>
      <c r="H78" s="74">
        <f t="shared" si="3"/>
        <v>0.00012587450930148396</v>
      </c>
      <c r="I78" s="29"/>
    </row>
    <row r="79" spans="1:9" s="2" customFormat="1" ht="38.25">
      <c r="A79" s="13"/>
      <c r="B79" s="8">
        <v>201</v>
      </c>
      <c r="C79" s="17" t="s">
        <v>40</v>
      </c>
      <c r="D79" s="18"/>
      <c r="E79" s="18">
        <v>16070</v>
      </c>
      <c r="F79" s="18">
        <v>15796</v>
      </c>
      <c r="G79" s="74">
        <f t="shared" si="1"/>
        <v>0.9829495955196017</v>
      </c>
      <c r="H79" s="74">
        <f t="shared" si="3"/>
        <v>5.469161735459334E-05</v>
      </c>
      <c r="I79" s="29"/>
    </row>
    <row r="80" spans="1:9" s="2" customFormat="1" ht="25.5">
      <c r="A80" s="13"/>
      <c r="B80" s="9">
        <v>203</v>
      </c>
      <c r="C80" s="17" t="s">
        <v>89</v>
      </c>
      <c r="D80" s="18">
        <v>183660</v>
      </c>
      <c r="E80" s="18">
        <v>234054</v>
      </c>
      <c r="F80" s="18">
        <v>234054</v>
      </c>
      <c r="G80" s="74">
        <f t="shared" si="1"/>
        <v>1</v>
      </c>
      <c r="H80" s="74">
        <f t="shared" si="3"/>
        <v>0.0008103818566923264</v>
      </c>
      <c r="I80" s="29"/>
    </row>
    <row r="81" spans="1:9" s="2" customFormat="1" ht="38.25">
      <c r="A81" s="13"/>
      <c r="B81" s="9">
        <v>212</v>
      </c>
      <c r="C81" s="17" t="s">
        <v>418</v>
      </c>
      <c r="D81" s="18">
        <v>1049303</v>
      </c>
      <c r="E81" s="18">
        <v>1132732</v>
      </c>
      <c r="F81" s="18">
        <v>1132732</v>
      </c>
      <c r="G81" s="74">
        <f t="shared" si="1"/>
        <v>1</v>
      </c>
      <c r="H81" s="74">
        <f t="shared" si="3"/>
        <v>0.003921938788889796</v>
      </c>
      <c r="I81" s="29"/>
    </row>
    <row r="82" spans="1:9" s="2" customFormat="1" ht="25.5">
      <c r="A82" s="13"/>
      <c r="B82" s="8">
        <v>213</v>
      </c>
      <c r="C82" s="17" t="s">
        <v>27</v>
      </c>
      <c r="D82" s="18">
        <v>171145</v>
      </c>
      <c r="E82" s="18">
        <v>280229</v>
      </c>
      <c r="F82" s="18">
        <v>269349</v>
      </c>
      <c r="G82" s="74">
        <f t="shared" si="1"/>
        <v>0.9611746107647674</v>
      </c>
      <c r="H82" s="74">
        <f t="shared" si="3"/>
        <v>0.0009325862523956926</v>
      </c>
      <c r="I82" s="29"/>
    </row>
    <row r="83" spans="1:9" s="2" customFormat="1" ht="38.25">
      <c r="A83" s="13"/>
      <c r="B83" s="8">
        <v>231</v>
      </c>
      <c r="C83" s="17" t="s">
        <v>457</v>
      </c>
      <c r="D83" s="18">
        <v>172362</v>
      </c>
      <c r="E83" s="18">
        <v>172362</v>
      </c>
      <c r="F83" s="18">
        <v>167347</v>
      </c>
      <c r="G83" s="74">
        <f t="shared" si="1"/>
        <v>0.9709042596395957</v>
      </c>
      <c r="H83" s="74">
        <f t="shared" si="3"/>
        <v>0.0005794174531171899</v>
      </c>
      <c r="I83" s="29"/>
    </row>
    <row r="84" spans="1:9" s="2" customFormat="1" ht="38.25">
      <c r="A84" s="13"/>
      <c r="B84" s="8">
        <v>629</v>
      </c>
      <c r="C84" s="17" t="s">
        <v>110</v>
      </c>
      <c r="D84" s="18"/>
      <c r="E84" s="18">
        <v>150000</v>
      </c>
      <c r="F84" s="18">
        <v>150000</v>
      </c>
      <c r="G84" s="74">
        <f t="shared" si="1"/>
        <v>1</v>
      </c>
      <c r="H84" s="74">
        <f t="shared" si="3"/>
        <v>0.00051935569784686</v>
      </c>
      <c r="I84" s="29"/>
    </row>
    <row r="85" spans="1:9" s="2" customFormat="1" ht="21.75" customHeight="1">
      <c r="A85" s="6">
        <v>851</v>
      </c>
      <c r="B85" s="25"/>
      <c r="C85" s="15" t="s">
        <v>76</v>
      </c>
      <c r="D85" s="27">
        <f>SUM(D86:D90)</f>
        <v>3964025</v>
      </c>
      <c r="E85" s="27">
        <f>SUM(E86:E90)</f>
        <v>3972139</v>
      </c>
      <c r="F85" s="76">
        <f>SUM(F86:F90)</f>
        <v>4362209</v>
      </c>
      <c r="G85" s="150">
        <f t="shared" si="1"/>
        <v>1.098201497983832</v>
      </c>
      <c r="H85" s="75">
        <f t="shared" si="3"/>
        <v>0.015103587328992356</v>
      </c>
      <c r="I85" s="29"/>
    </row>
    <row r="86" spans="1:9" s="2" customFormat="1" ht="12.75">
      <c r="A86" s="13"/>
      <c r="B86" s="9" t="s">
        <v>77</v>
      </c>
      <c r="C86" s="17" t="s">
        <v>78</v>
      </c>
      <c r="D86" s="18">
        <v>1715025</v>
      </c>
      <c r="E86" s="18">
        <v>1785025</v>
      </c>
      <c r="F86" s="18">
        <v>2146636</v>
      </c>
      <c r="G86" s="74">
        <f t="shared" si="1"/>
        <v>1.2025803560174226</v>
      </c>
      <c r="H86" s="74">
        <f t="shared" si="3"/>
        <v>0.007432450918687948</v>
      </c>
      <c r="I86" s="29"/>
    </row>
    <row r="87" spans="1:9" s="2" customFormat="1" ht="51">
      <c r="A87" s="13"/>
      <c r="B87" s="9" t="s">
        <v>32</v>
      </c>
      <c r="C87" s="17" t="s">
        <v>106</v>
      </c>
      <c r="D87" s="18"/>
      <c r="E87" s="18"/>
      <c r="F87" s="18">
        <v>6235</v>
      </c>
      <c r="G87" s="74"/>
      <c r="H87" s="74">
        <f t="shared" si="3"/>
        <v>2.158788517383448E-05</v>
      </c>
      <c r="I87" s="29"/>
    </row>
    <row r="88" spans="1:9" s="2" customFormat="1" ht="14.25" customHeight="1">
      <c r="A88" s="13"/>
      <c r="B88" s="9" t="s">
        <v>79</v>
      </c>
      <c r="C88" s="17" t="s">
        <v>80</v>
      </c>
      <c r="D88" s="18">
        <v>160000</v>
      </c>
      <c r="E88" s="18">
        <v>144000</v>
      </c>
      <c r="F88" s="18">
        <v>130234</v>
      </c>
      <c r="G88" s="74">
        <f aca="true" t="shared" si="4" ref="G88:G128">F88/E88</f>
        <v>0.9044027777777778</v>
      </c>
      <c r="H88" s="74">
        <f aca="true" t="shared" si="5" ref="H88:H123">F88/$F$123</f>
        <v>0.0004509184663559198</v>
      </c>
      <c r="I88" s="29"/>
    </row>
    <row r="89" spans="1:9" s="2" customFormat="1" ht="14.25" customHeight="1">
      <c r="A89" s="13"/>
      <c r="B89" s="9" t="s">
        <v>33</v>
      </c>
      <c r="C89" s="17" t="s">
        <v>34</v>
      </c>
      <c r="D89" s="18">
        <v>6000</v>
      </c>
      <c r="E89" s="18">
        <v>5400</v>
      </c>
      <c r="F89" s="18">
        <v>41732</v>
      </c>
      <c r="G89" s="74">
        <f t="shared" si="4"/>
        <v>7.728148148148148</v>
      </c>
      <c r="H89" s="74">
        <f t="shared" si="5"/>
        <v>0.0001444916798836344</v>
      </c>
      <c r="I89" s="29"/>
    </row>
    <row r="90" spans="1:9" s="2" customFormat="1" ht="38.25">
      <c r="A90" s="13"/>
      <c r="B90" s="8">
        <v>211</v>
      </c>
      <c r="C90" s="17" t="s">
        <v>24</v>
      </c>
      <c r="D90" s="18">
        <v>2083000</v>
      </c>
      <c r="E90" s="18">
        <v>2037714</v>
      </c>
      <c r="F90" s="18">
        <v>2037372</v>
      </c>
      <c r="G90" s="74">
        <f t="shared" si="4"/>
        <v>0.999832164867101</v>
      </c>
      <c r="H90" s="74">
        <f t="shared" si="5"/>
        <v>0.007054138378891019</v>
      </c>
      <c r="I90" s="29"/>
    </row>
    <row r="91" spans="1:9" s="21" customFormat="1" ht="21.75" customHeight="1">
      <c r="A91" s="26">
        <v>853</v>
      </c>
      <c r="B91" s="25"/>
      <c r="C91" s="15" t="s">
        <v>81</v>
      </c>
      <c r="D91" s="27">
        <f>SUM(D92:D101)</f>
        <v>15945355</v>
      </c>
      <c r="E91" s="27">
        <f>SUM(E92:E101)</f>
        <v>18187749</v>
      </c>
      <c r="F91" s="27">
        <f>SUM(F92:F101)</f>
        <v>18154722</v>
      </c>
      <c r="G91" s="150">
        <f t="shared" si="4"/>
        <v>0.9981841073351079</v>
      </c>
      <c r="H91" s="75">
        <f t="shared" si="5"/>
        <v>0.06285838875683827</v>
      </c>
      <c r="I91" s="77"/>
    </row>
    <row r="92" spans="1:9" s="2" customFormat="1" ht="12.75">
      <c r="A92" s="13"/>
      <c r="B92" s="202" t="s">
        <v>22</v>
      </c>
      <c r="C92" s="201" t="s">
        <v>23</v>
      </c>
      <c r="D92" s="129"/>
      <c r="E92" s="18"/>
      <c r="F92" s="18">
        <v>1825</v>
      </c>
      <c r="G92" s="74"/>
      <c r="H92" s="74">
        <f t="shared" si="5"/>
        <v>6.318827657136797E-06</v>
      </c>
      <c r="I92" s="29"/>
    </row>
    <row r="93" spans="1:9" s="21" customFormat="1" ht="12.75">
      <c r="A93" s="71"/>
      <c r="B93" s="9" t="s">
        <v>79</v>
      </c>
      <c r="C93" s="17" t="s">
        <v>80</v>
      </c>
      <c r="D93" s="18">
        <v>1454600</v>
      </c>
      <c r="E93" s="18">
        <v>1510600</v>
      </c>
      <c r="F93" s="18">
        <v>1522751</v>
      </c>
      <c r="G93" s="74">
        <f t="shared" si="4"/>
        <v>1.0080438236462332</v>
      </c>
      <c r="H93" s="74">
        <f t="shared" si="5"/>
        <v>0.0052723293883466926</v>
      </c>
      <c r="I93" s="77"/>
    </row>
    <row r="94" spans="1:9" s="2" customFormat="1" ht="12.75">
      <c r="A94" s="68"/>
      <c r="B94" s="9" t="s">
        <v>73</v>
      </c>
      <c r="C94" s="17" t="s">
        <v>74</v>
      </c>
      <c r="D94" s="18">
        <v>26600</v>
      </c>
      <c r="E94" s="18">
        <v>26600</v>
      </c>
      <c r="F94" s="18">
        <v>10250</v>
      </c>
      <c r="G94" s="74">
        <f t="shared" si="4"/>
        <v>0.38533834586466165</v>
      </c>
      <c r="H94" s="74">
        <f t="shared" si="5"/>
        <v>3.5489306019535435E-05</v>
      </c>
      <c r="I94" s="29"/>
    </row>
    <row r="95" spans="1:9" s="2" customFormat="1" ht="12.75">
      <c r="A95" s="68"/>
      <c r="B95" s="24" t="s">
        <v>33</v>
      </c>
      <c r="C95" s="17" t="s">
        <v>34</v>
      </c>
      <c r="D95" s="18">
        <v>4155</v>
      </c>
      <c r="E95" s="18">
        <v>40859</v>
      </c>
      <c r="F95" s="18">
        <v>39323</v>
      </c>
      <c r="G95" s="74">
        <f t="shared" si="4"/>
        <v>0.9624073031645415</v>
      </c>
      <c r="H95" s="74">
        <f t="shared" si="5"/>
        <v>0.00013615082737621385</v>
      </c>
      <c r="I95" s="29"/>
    </row>
    <row r="96" spans="1:9" s="2" customFormat="1" ht="38.25">
      <c r="A96" s="68"/>
      <c r="B96" s="8">
        <v>201</v>
      </c>
      <c r="C96" s="17" t="s">
        <v>40</v>
      </c>
      <c r="D96" s="18">
        <v>6936000</v>
      </c>
      <c r="E96" s="18">
        <v>6530296</v>
      </c>
      <c r="F96" s="18">
        <v>6425841</v>
      </c>
      <c r="G96" s="74">
        <f t="shared" si="4"/>
        <v>0.9840045535455054</v>
      </c>
      <c r="H96" s="74">
        <f t="shared" si="5"/>
        <v>0.022248647578719763</v>
      </c>
      <c r="I96" s="29"/>
    </row>
    <row r="97" spans="1:9" s="2" customFormat="1" ht="38.25">
      <c r="A97" s="68"/>
      <c r="B97" s="8">
        <v>202</v>
      </c>
      <c r="C97" s="17" t="s">
        <v>36</v>
      </c>
      <c r="D97" s="18"/>
      <c r="E97" s="18">
        <v>41850</v>
      </c>
      <c r="F97" s="18">
        <v>41850</v>
      </c>
      <c r="G97" s="74">
        <f t="shared" si="4"/>
        <v>1</v>
      </c>
      <c r="H97" s="74">
        <f t="shared" si="5"/>
        <v>0.00014490023969927394</v>
      </c>
      <c r="I97" s="29"/>
    </row>
    <row r="98" spans="1:9" s="2" customFormat="1" ht="25.5">
      <c r="A98" s="68"/>
      <c r="B98" s="9">
        <v>203</v>
      </c>
      <c r="C98" s="17" t="s">
        <v>89</v>
      </c>
      <c r="D98" s="18"/>
      <c r="E98" s="18">
        <v>1740368</v>
      </c>
      <c r="F98" s="18">
        <v>1838247</v>
      </c>
      <c r="G98" s="74">
        <f t="shared" si="4"/>
        <v>1.05624040432828</v>
      </c>
      <c r="H98" s="74">
        <f t="shared" si="5"/>
        <v>0.006364693689999312</v>
      </c>
      <c r="I98" s="29"/>
    </row>
    <row r="99" spans="1:9" s="2" customFormat="1" ht="38.25">
      <c r="A99" s="68"/>
      <c r="B99" s="8">
        <v>211</v>
      </c>
      <c r="C99" s="17" t="s">
        <v>24</v>
      </c>
      <c r="D99" s="18">
        <v>1134000</v>
      </c>
      <c r="E99" s="18">
        <v>1218025</v>
      </c>
      <c r="F99" s="18">
        <v>1214381</v>
      </c>
      <c r="G99" s="74">
        <f t="shared" si="4"/>
        <v>0.9970082715872006</v>
      </c>
      <c r="H99" s="74">
        <f t="shared" si="5"/>
        <v>0.004204637944713118</v>
      </c>
      <c r="I99" s="29"/>
    </row>
    <row r="100" spans="1:9" s="2" customFormat="1" ht="25.5">
      <c r="A100" s="68"/>
      <c r="B100" s="8">
        <v>213</v>
      </c>
      <c r="C100" s="17" t="s">
        <v>27</v>
      </c>
      <c r="D100" s="18">
        <v>6390000</v>
      </c>
      <c r="E100" s="18">
        <v>7076051</v>
      </c>
      <c r="F100" s="18">
        <v>7057154</v>
      </c>
      <c r="G100" s="74">
        <f t="shared" si="4"/>
        <v>0.9973294426509928</v>
      </c>
      <c r="H100" s="74">
        <f t="shared" si="5"/>
        <v>0.024434487603218397</v>
      </c>
      <c r="I100" s="29"/>
    </row>
    <row r="101" spans="1:9" s="2" customFormat="1" ht="25.5">
      <c r="A101" s="68"/>
      <c r="B101" s="72">
        <v>643</v>
      </c>
      <c r="C101" s="17" t="s">
        <v>147</v>
      </c>
      <c r="D101" s="18"/>
      <c r="E101" s="18">
        <v>3100</v>
      </c>
      <c r="F101" s="18">
        <v>3100</v>
      </c>
      <c r="G101" s="74">
        <f t="shared" si="4"/>
        <v>1</v>
      </c>
      <c r="H101" s="74">
        <f t="shared" si="5"/>
        <v>1.0733351088835107E-05</v>
      </c>
      <c r="I101" s="29"/>
    </row>
    <row r="102" spans="1:9" s="2" customFormat="1" ht="21.75" customHeight="1">
      <c r="A102" s="6">
        <v>854</v>
      </c>
      <c r="B102" s="6"/>
      <c r="C102" s="15" t="s">
        <v>90</v>
      </c>
      <c r="D102" s="27">
        <f>SUM(D103:D108)</f>
        <v>627</v>
      </c>
      <c r="E102" s="27">
        <f>SUM(E103:E108)</f>
        <v>263935</v>
      </c>
      <c r="F102" s="27">
        <f>SUM(F103:F108)</f>
        <v>261084</v>
      </c>
      <c r="G102" s="150">
        <f t="shared" si="4"/>
        <v>0.9891980980165571</v>
      </c>
      <c r="H102" s="75">
        <f t="shared" si="5"/>
        <v>0.0009039697534443306</v>
      </c>
      <c r="I102" s="29"/>
    </row>
    <row r="103" spans="1:9" s="86" customFormat="1" ht="12.75">
      <c r="A103" s="22"/>
      <c r="B103" s="14" t="s">
        <v>561</v>
      </c>
      <c r="C103" s="207" t="s">
        <v>562</v>
      </c>
      <c r="D103" s="131"/>
      <c r="E103" s="211"/>
      <c r="F103" s="211">
        <v>48</v>
      </c>
      <c r="G103" s="212"/>
      <c r="H103" s="74">
        <f t="shared" si="5"/>
        <v>1.661938233109952E-07</v>
      </c>
      <c r="I103" s="213"/>
    </row>
    <row r="104" spans="1:9" s="2" customFormat="1" ht="12.75">
      <c r="A104" s="13"/>
      <c r="B104" s="9" t="s">
        <v>73</v>
      </c>
      <c r="C104" s="10" t="s">
        <v>74</v>
      </c>
      <c r="D104" s="131"/>
      <c r="E104" s="18"/>
      <c r="F104" s="18">
        <v>40</v>
      </c>
      <c r="G104" s="74"/>
      <c r="H104" s="74">
        <f t="shared" si="5"/>
        <v>1.3849485275916267E-07</v>
      </c>
      <c r="I104" s="29"/>
    </row>
    <row r="105" spans="1:9" s="2" customFormat="1" ht="12.75">
      <c r="A105" s="13"/>
      <c r="B105" s="24" t="s">
        <v>33</v>
      </c>
      <c r="C105" s="10" t="s">
        <v>34</v>
      </c>
      <c r="D105" s="131"/>
      <c r="E105" s="18"/>
      <c r="F105" s="18">
        <v>805</v>
      </c>
      <c r="G105" s="74"/>
      <c r="H105" s="74">
        <f t="shared" si="5"/>
        <v>2.787208911778149E-06</v>
      </c>
      <c r="I105" s="29"/>
    </row>
    <row r="106" spans="1:9" s="2" customFormat="1" ht="25.5">
      <c r="A106" s="8"/>
      <c r="B106" s="9">
        <v>203</v>
      </c>
      <c r="C106" s="10" t="s">
        <v>89</v>
      </c>
      <c r="D106" s="131"/>
      <c r="E106" s="18">
        <v>92411</v>
      </c>
      <c r="F106" s="18">
        <v>92411</v>
      </c>
      <c r="G106" s="74">
        <f t="shared" si="4"/>
        <v>1</v>
      </c>
      <c r="H106" s="74">
        <f t="shared" si="5"/>
        <v>0.0003199611959581745</v>
      </c>
      <c r="I106" s="29"/>
    </row>
    <row r="107" spans="1:9" s="2" customFormat="1" ht="25.5">
      <c r="A107" s="13"/>
      <c r="B107" s="8">
        <v>213</v>
      </c>
      <c r="C107" s="10" t="s">
        <v>27</v>
      </c>
      <c r="D107" s="131">
        <v>627</v>
      </c>
      <c r="E107" s="18">
        <v>167524</v>
      </c>
      <c r="F107" s="18">
        <v>163780</v>
      </c>
      <c r="G107" s="74">
        <f t="shared" si="4"/>
        <v>0.9776509634440438</v>
      </c>
      <c r="H107" s="74">
        <f t="shared" si="5"/>
        <v>0.0005670671746223915</v>
      </c>
      <c r="I107" s="29"/>
    </row>
    <row r="108" spans="1:9" s="2" customFormat="1" ht="38.25">
      <c r="A108" s="208"/>
      <c r="B108" s="72">
        <v>270</v>
      </c>
      <c r="C108" s="205" t="s">
        <v>111</v>
      </c>
      <c r="D108" s="131"/>
      <c r="E108" s="209">
        <v>4000</v>
      </c>
      <c r="F108" s="209">
        <v>4000</v>
      </c>
      <c r="G108" s="210">
        <f t="shared" si="4"/>
        <v>1</v>
      </c>
      <c r="H108" s="210">
        <f t="shared" si="5"/>
        <v>1.3849485275916267E-05</v>
      </c>
      <c r="I108" s="29"/>
    </row>
    <row r="109" spans="1:9" s="21" customFormat="1" ht="21.75" customHeight="1">
      <c r="A109" s="6">
        <v>900</v>
      </c>
      <c r="B109" s="25"/>
      <c r="C109" s="15" t="s">
        <v>82</v>
      </c>
      <c r="D109" s="27">
        <f>SUM(D110:D114)</f>
        <v>990000</v>
      </c>
      <c r="E109" s="27">
        <f>SUM(E110:E114)</f>
        <v>983840</v>
      </c>
      <c r="F109" s="27">
        <f>SUM(F110:F114)</f>
        <v>1449274</v>
      </c>
      <c r="G109" s="150">
        <f t="shared" si="4"/>
        <v>1.473078955927793</v>
      </c>
      <c r="H109" s="75">
        <f t="shared" si="5"/>
        <v>0.005017924730942068</v>
      </c>
      <c r="I109" s="29"/>
    </row>
    <row r="110" spans="1:9" s="21" customFormat="1" ht="25.5">
      <c r="A110" s="13"/>
      <c r="B110" s="9" t="s">
        <v>565</v>
      </c>
      <c r="C110" s="17" t="s">
        <v>566</v>
      </c>
      <c r="D110" s="18"/>
      <c r="E110" s="18"/>
      <c r="F110" s="18">
        <v>430483</v>
      </c>
      <c r="G110" s="74"/>
      <c r="H110" s="74">
        <f t="shared" si="5"/>
        <v>0.0014904919925080656</v>
      </c>
      <c r="I110" s="77"/>
    </row>
    <row r="111" spans="1:9" s="21" customFormat="1" ht="12.75">
      <c r="A111" s="13"/>
      <c r="B111" s="9" t="s">
        <v>79</v>
      </c>
      <c r="C111" s="17" t="s">
        <v>80</v>
      </c>
      <c r="D111" s="18">
        <v>100000</v>
      </c>
      <c r="E111" s="18">
        <v>100000</v>
      </c>
      <c r="F111" s="18">
        <v>78645</v>
      </c>
      <c r="G111" s="74">
        <f t="shared" si="4"/>
        <v>0.78645</v>
      </c>
      <c r="H111" s="74">
        <f t="shared" si="5"/>
        <v>0.0002722981923811087</v>
      </c>
      <c r="I111" s="77"/>
    </row>
    <row r="112" spans="1:9" s="21" customFormat="1" ht="38.25">
      <c r="A112" s="13"/>
      <c r="B112" s="8">
        <v>201</v>
      </c>
      <c r="C112" s="17" t="s">
        <v>40</v>
      </c>
      <c r="D112" s="18">
        <v>760000</v>
      </c>
      <c r="E112" s="18">
        <v>760000</v>
      </c>
      <c r="F112" s="18">
        <v>760000</v>
      </c>
      <c r="G112" s="74">
        <f t="shared" si="4"/>
        <v>1</v>
      </c>
      <c r="H112" s="74">
        <f t="shared" si="5"/>
        <v>0.0026314022024240906</v>
      </c>
      <c r="I112" s="29"/>
    </row>
    <row r="113" spans="1:9" s="21" customFormat="1" ht="38.25">
      <c r="A113" s="13"/>
      <c r="B113" s="8">
        <v>231</v>
      </c>
      <c r="C113" s="17" t="s">
        <v>457</v>
      </c>
      <c r="D113" s="18"/>
      <c r="E113" s="18"/>
      <c r="F113" s="18">
        <v>56306</v>
      </c>
      <c r="G113" s="74"/>
      <c r="H113" s="74">
        <f t="shared" si="5"/>
        <v>0.00019495227948643532</v>
      </c>
      <c r="I113" s="29"/>
    </row>
    <row r="114" spans="1:9" s="12" customFormat="1" ht="38.25">
      <c r="A114" s="13"/>
      <c r="B114" s="14">
        <v>631</v>
      </c>
      <c r="C114" s="17" t="s">
        <v>83</v>
      </c>
      <c r="D114" s="18">
        <v>130000</v>
      </c>
      <c r="E114" s="18">
        <v>123840</v>
      </c>
      <c r="F114" s="18">
        <v>123840</v>
      </c>
      <c r="G114" s="74">
        <f t="shared" si="4"/>
        <v>1</v>
      </c>
      <c r="H114" s="74">
        <f t="shared" si="5"/>
        <v>0.0004287800641423676</v>
      </c>
      <c r="I114" s="29"/>
    </row>
    <row r="115" spans="1:9" s="12" customFormat="1" ht="21.75" customHeight="1">
      <c r="A115" s="6">
        <v>921</v>
      </c>
      <c r="B115" s="25"/>
      <c r="C115" s="15" t="s">
        <v>112</v>
      </c>
      <c r="D115" s="27">
        <f>SUM(D116:D117)</f>
        <v>0</v>
      </c>
      <c r="E115" s="27">
        <f>SUM(E116:E117)</f>
        <v>135300</v>
      </c>
      <c r="F115" s="76">
        <f>SUM(F116:F117)</f>
        <v>150300</v>
      </c>
      <c r="G115" s="150">
        <f t="shared" si="4"/>
        <v>1.1108647450110865</v>
      </c>
      <c r="H115" s="75">
        <f t="shared" si="5"/>
        <v>0.0005203944092425537</v>
      </c>
      <c r="I115" s="29"/>
    </row>
    <row r="116" spans="1:9" s="12" customFormat="1" ht="38.25">
      <c r="A116" s="8"/>
      <c r="B116" s="9">
        <v>233</v>
      </c>
      <c r="C116" s="17" t="s">
        <v>437</v>
      </c>
      <c r="D116" s="18"/>
      <c r="E116" s="18">
        <v>35300</v>
      </c>
      <c r="F116" s="18">
        <v>35300</v>
      </c>
      <c r="G116" s="74">
        <f t="shared" si="4"/>
        <v>1</v>
      </c>
      <c r="H116" s="74">
        <f t="shared" si="5"/>
        <v>0.00012222170755996106</v>
      </c>
      <c r="I116" s="29"/>
    </row>
    <row r="117" spans="1:9" s="12" customFormat="1" ht="25.5">
      <c r="A117" s="8"/>
      <c r="B117" s="9">
        <v>299</v>
      </c>
      <c r="C117" s="17" t="s">
        <v>113</v>
      </c>
      <c r="D117" s="18"/>
      <c r="E117" s="18">
        <v>100000</v>
      </c>
      <c r="F117" s="18">
        <v>115000</v>
      </c>
      <c r="G117" s="74">
        <f t="shared" si="4"/>
        <v>1.15</v>
      </c>
      <c r="H117" s="74">
        <f t="shared" si="5"/>
        <v>0.00039817270168259264</v>
      </c>
      <c r="I117" s="29"/>
    </row>
    <row r="118" spans="1:9" s="12" customFormat="1" ht="25.5">
      <c r="A118" s="6">
        <v>925</v>
      </c>
      <c r="B118" s="25"/>
      <c r="C118" s="15" t="s">
        <v>84</v>
      </c>
      <c r="D118" s="27">
        <f>SUM(D119:D122)</f>
        <v>510000</v>
      </c>
      <c r="E118" s="27">
        <f>SUM(E119:E122)</f>
        <v>510000</v>
      </c>
      <c r="F118" s="27">
        <f>SUM(F119:F122)</f>
        <v>610758</v>
      </c>
      <c r="G118" s="150">
        <f t="shared" si="4"/>
        <v>1.1975647058823529</v>
      </c>
      <c r="H118" s="75">
        <f t="shared" si="5"/>
        <v>0.0021146709820370167</v>
      </c>
      <c r="I118" s="29"/>
    </row>
    <row r="119" spans="1:9" s="12" customFormat="1" ht="12.75">
      <c r="A119" s="69"/>
      <c r="B119" s="187" t="s">
        <v>79</v>
      </c>
      <c r="C119" s="200" t="s">
        <v>80</v>
      </c>
      <c r="D119" s="18">
        <v>500000</v>
      </c>
      <c r="E119" s="18">
        <v>500000</v>
      </c>
      <c r="F119" s="18">
        <v>606578</v>
      </c>
      <c r="G119" s="74">
        <f t="shared" si="4"/>
        <v>1.213156</v>
      </c>
      <c r="H119" s="74">
        <f t="shared" si="5"/>
        <v>0.0021001982699236843</v>
      </c>
      <c r="I119" s="29"/>
    </row>
    <row r="120" spans="1:9" s="12" customFormat="1" ht="12.75">
      <c r="A120" s="8"/>
      <c r="B120" s="9" t="s">
        <v>561</v>
      </c>
      <c r="C120" s="200" t="s">
        <v>562</v>
      </c>
      <c r="D120" s="18"/>
      <c r="E120" s="18"/>
      <c r="F120" s="18">
        <v>328</v>
      </c>
      <c r="G120" s="74"/>
      <c r="H120" s="74">
        <f t="shared" si="5"/>
        <v>1.1356577926251338E-06</v>
      </c>
      <c r="I120" s="29"/>
    </row>
    <row r="121" spans="1:9" s="12" customFormat="1" ht="12.75">
      <c r="A121" s="8"/>
      <c r="B121" s="9" t="s">
        <v>73</v>
      </c>
      <c r="C121" s="200" t="s">
        <v>74</v>
      </c>
      <c r="D121" s="18">
        <v>10000</v>
      </c>
      <c r="E121" s="18">
        <v>10000</v>
      </c>
      <c r="F121" s="18">
        <v>3166</v>
      </c>
      <c r="G121" s="74">
        <f t="shared" si="4"/>
        <v>0.3166</v>
      </c>
      <c r="H121" s="74">
        <f t="shared" si="5"/>
        <v>1.0961867595887725E-05</v>
      </c>
      <c r="I121" s="29"/>
    </row>
    <row r="122" spans="1:9" s="12" customFormat="1" ht="12.75">
      <c r="A122" s="72"/>
      <c r="B122" s="70" t="s">
        <v>33</v>
      </c>
      <c r="C122" s="17" t="s">
        <v>34</v>
      </c>
      <c r="D122" s="18"/>
      <c r="E122" s="18"/>
      <c r="F122" s="36">
        <v>686</v>
      </c>
      <c r="G122" s="149"/>
      <c r="H122" s="74">
        <f t="shared" si="5"/>
        <v>2.3751867248196397E-06</v>
      </c>
      <c r="I122" s="29"/>
    </row>
    <row r="123" spans="1:9" s="2" customFormat="1" ht="22.5" customHeight="1">
      <c r="A123" s="224" t="s">
        <v>127</v>
      </c>
      <c r="B123" s="225"/>
      <c r="C123" s="195" t="s">
        <v>85</v>
      </c>
      <c r="D123" s="28">
        <f>D3+D7+D9+D13+D24+D29+D40+D42+D50+D67+D75+D85+D91+D102+D109+D115+D118</f>
        <v>292160174</v>
      </c>
      <c r="E123" s="28">
        <f>E3+E7+E9+E13+E24+E29+E40+E42+E50+E67+E75+E85+E91+E102+E109+E115+E118</f>
        <v>296283361</v>
      </c>
      <c r="F123" s="37">
        <f>F3+F7+F9+F13+F24+F29+F40+F42+F50+F67+F75+F85+F91+F102+F109+F115+F118</f>
        <v>288819398</v>
      </c>
      <c r="G123" s="150">
        <f t="shared" si="4"/>
        <v>0.9748080250783978</v>
      </c>
      <c r="H123" s="75">
        <f t="shared" si="5"/>
        <v>1</v>
      </c>
      <c r="I123" s="29"/>
    </row>
    <row r="124" spans="1:9" s="2" customFormat="1" ht="12.75">
      <c r="A124" s="226"/>
      <c r="B124" s="226"/>
      <c r="C124" s="191"/>
      <c r="D124" s="18"/>
      <c r="E124" s="18"/>
      <c r="F124" s="18"/>
      <c r="G124" s="74"/>
      <c r="H124" s="74"/>
      <c r="I124" s="29"/>
    </row>
    <row r="125" spans="1:9" s="2" customFormat="1" ht="22.5" customHeight="1">
      <c r="A125" s="227" t="s">
        <v>134</v>
      </c>
      <c r="B125" s="228"/>
      <c r="C125" s="195" t="s">
        <v>86</v>
      </c>
      <c r="D125" s="28">
        <f>SUM(D126:D127)</f>
        <v>14320000</v>
      </c>
      <c r="E125" s="28">
        <f>SUM(E126:E127)</f>
        <v>13292140</v>
      </c>
      <c r="F125" s="37">
        <f>SUM(F126:F127)</f>
        <v>4808557</v>
      </c>
      <c r="G125" s="75">
        <f t="shared" si="4"/>
        <v>0.36175943076133715</v>
      </c>
      <c r="H125" s="75"/>
      <c r="I125" s="29"/>
    </row>
    <row r="126" spans="1:9" s="2" customFormat="1" ht="12.75">
      <c r="A126" s="69"/>
      <c r="B126" s="69">
        <v>952</v>
      </c>
      <c r="C126" s="192" t="s">
        <v>433</v>
      </c>
      <c r="D126" s="18">
        <v>9500000</v>
      </c>
      <c r="E126" s="18">
        <v>8546030</v>
      </c>
      <c r="F126" s="18">
        <v>62447</v>
      </c>
      <c r="G126" s="74">
        <f t="shared" si="4"/>
        <v>0.007307135593954152</v>
      </c>
      <c r="H126" s="74"/>
      <c r="I126" s="29"/>
    </row>
    <row r="127" spans="1:9" s="2" customFormat="1" ht="12.75">
      <c r="A127" s="72"/>
      <c r="B127" s="8">
        <v>955</v>
      </c>
      <c r="C127" s="17" t="s">
        <v>454</v>
      </c>
      <c r="D127" s="18">
        <v>4820000</v>
      </c>
      <c r="E127" s="18">
        <v>4746110</v>
      </c>
      <c r="F127" s="18">
        <v>4746110</v>
      </c>
      <c r="G127" s="74">
        <f t="shared" si="4"/>
        <v>1</v>
      </c>
      <c r="H127" s="74"/>
      <c r="I127" s="29"/>
    </row>
    <row r="128" spans="1:9" s="2" customFormat="1" ht="22.5" customHeight="1">
      <c r="A128" s="227" t="s">
        <v>97</v>
      </c>
      <c r="B128" s="228"/>
      <c r="C128" s="195" t="s">
        <v>87</v>
      </c>
      <c r="D128" s="28">
        <f>D123+D125</f>
        <v>306480174</v>
      </c>
      <c r="E128" s="28">
        <f>E123+E125</f>
        <v>309575501</v>
      </c>
      <c r="F128" s="37">
        <f>F123+F125</f>
        <v>293627955</v>
      </c>
      <c r="G128" s="75">
        <f t="shared" si="4"/>
        <v>0.9484857621210795</v>
      </c>
      <c r="H128" s="75"/>
      <c r="I128" s="29"/>
    </row>
    <row r="129" spans="2:8" ht="12.75">
      <c r="B129" s="32"/>
      <c r="C129" s="33"/>
      <c r="D129" s="31"/>
      <c r="E129" s="31"/>
      <c r="F129" s="31"/>
      <c r="G129" s="31"/>
      <c r="H129" s="31"/>
    </row>
    <row r="130" spans="2:8" ht="12.75">
      <c r="B130" s="32"/>
      <c r="C130" s="33"/>
      <c r="D130" s="31"/>
      <c r="E130" s="31"/>
      <c r="F130" s="31"/>
      <c r="G130" s="31"/>
      <c r="H130" s="31"/>
    </row>
    <row r="131" spans="2:8" ht="12.75">
      <c r="B131" s="32"/>
      <c r="C131" s="33"/>
      <c r="D131" s="31"/>
      <c r="E131" s="31"/>
      <c r="F131" s="31"/>
      <c r="G131" s="31"/>
      <c r="H131" s="31"/>
    </row>
    <row r="132" spans="2:8" ht="12.75">
      <c r="B132" s="32"/>
      <c r="C132" s="33"/>
      <c r="D132" s="31"/>
      <c r="E132" s="31"/>
      <c r="F132" s="31"/>
      <c r="G132" s="31"/>
      <c r="H132" s="31"/>
    </row>
    <row r="133" spans="2:8" ht="12.75">
      <c r="B133" s="32"/>
      <c r="C133" s="33"/>
      <c r="D133" s="31"/>
      <c r="E133" s="31"/>
      <c r="F133" s="31"/>
      <c r="G133" s="31"/>
      <c r="H133" s="31"/>
    </row>
    <row r="134" spans="2:8" ht="12.75">
      <c r="B134" s="32"/>
      <c r="C134" s="33"/>
      <c r="D134" s="31"/>
      <c r="E134" s="31"/>
      <c r="F134" s="31"/>
      <c r="G134" s="31"/>
      <c r="H134" s="31"/>
    </row>
    <row r="135" spans="2:8" ht="12.75">
      <c r="B135" s="32"/>
      <c r="C135" s="33"/>
      <c r="D135" s="31"/>
      <c r="E135" s="31"/>
      <c r="F135" s="31"/>
      <c r="G135" s="31"/>
      <c r="H135" s="31"/>
    </row>
    <row r="136" spans="2:8" ht="12.75">
      <c r="B136" s="32"/>
      <c r="C136" s="33"/>
      <c r="D136" s="31"/>
      <c r="E136" s="31"/>
      <c r="F136" s="31"/>
      <c r="G136" s="31"/>
      <c r="H136" s="31"/>
    </row>
    <row r="137" spans="2:8" ht="12.75">
      <c r="B137" s="32"/>
      <c r="C137" s="33"/>
      <c r="D137" s="31"/>
      <c r="E137" s="31"/>
      <c r="F137" s="31"/>
      <c r="G137" s="31"/>
      <c r="H137" s="31"/>
    </row>
    <row r="138" spans="2:8" ht="12.75">
      <c r="B138" s="32"/>
      <c r="C138" s="33"/>
      <c r="D138" s="31"/>
      <c r="E138" s="31"/>
      <c r="F138" s="31"/>
      <c r="G138" s="31"/>
      <c r="H138" s="31"/>
    </row>
    <row r="139" spans="2:8" ht="12.75">
      <c r="B139" s="32"/>
      <c r="C139" s="33"/>
      <c r="D139" s="31"/>
      <c r="E139" s="31"/>
      <c r="F139" s="31"/>
      <c r="G139" s="31"/>
      <c r="H139" s="31"/>
    </row>
    <row r="140" spans="2:8" ht="12.75">
      <c r="B140" s="32"/>
      <c r="C140" s="33"/>
      <c r="D140" s="31"/>
      <c r="E140" s="31"/>
      <c r="F140" s="31"/>
      <c r="G140" s="31"/>
      <c r="H140" s="31"/>
    </row>
    <row r="141" spans="2:8" ht="12.75">
      <c r="B141" s="32"/>
      <c r="C141" s="33"/>
      <c r="D141" s="31"/>
      <c r="E141" s="31"/>
      <c r="F141" s="31"/>
      <c r="G141" s="31"/>
      <c r="H141" s="31"/>
    </row>
    <row r="142" spans="2:8" ht="12.75">
      <c r="B142" s="32"/>
      <c r="C142" s="33"/>
      <c r="D142" s="31"/>
      <c r="E142" s="31"/>
      <c r="F142" s="31"/>
      <c r="G142" s="31"/>
      <c r="H142" s="31"/>
    </row>
    <row r="143" spans="2:8" ht="12.75">
      <c r="B143" s="32"/>
      <c r="C143" s="33"/>
      <c r="D143" s="31"/>
      <c r="E143" s="31"/>
      <c r="F143" s="31"/>
      <c r="G143" s="31"/>
      <c r="H143" s="31"/>
    </row>
    <row r="144" spans="2:8" ht="12.75">
      <c r="B144" s="32"/>
      <c r="C144" s="33"/>
      <c r="D144" s="31"/>
      <c r="E144" s="31"/>
      <c r="F144" s="31"/>
      <c r="G144" s="31"/>
      <c r="H144" s="31"/>
    </row>
    <row r="145" spans="2:8" ht="12.75">
      <c r="B145" s="32"/>
      <c r="C145" s="33"/>
      <c r="D145" s="31"/>
      <c r="E145" s="31"/>
      <c r="F145" s="31"/>
      <c r="G145" s="31"/>
      <c r="H145" s="31"/>
    </row>
    <row r="146" spans="2:8" ht="12.75">
      <c r="B146" s="32"/>
      <c r="C146" s="33"/>
      <c r="D146" s="31"/>
      <c r="E146" s="31"/>
      <c r="F146" s="31"/>
      <c r="G146" s="31"/>
      <c r="H146" s="31"/>
    </row>
    <row r="147" spans="2:8" ht="12.75">
      <c r="B147" s="32"/>
      <c r="C147" s="33"/>
      <c r="D147" s="31"/>
      <c r="E147" s="31"/>
      <c r="F147" s="31"/>
      <c r="G147" s="31"/>
      <c r="H147" s="31"/>
    </row>
    <row r="148" spans="2:8" ht="12.75">
      <c r="B148" s="32"/>
      <c r="C148" s="33"/>
      <c r="D148" s="31"/>
      <c r="E148" s="31"/>
      <c r="F148" s="31"/>
      <c r="G148" s="31"/>
      <c r="H148" s="31"/>
    </row>
    <row r="149" spans="2:8" ht="12.75">
      <c r="B149" s="32"/>
      <c r="C149" s="33"/>
      <c r="D149" s="31"/>
      <c r="E149" s="31"/>
      <c r="F149" s="31"/>
      <c r="G149" s="31"/>
      <c r="H149" s="31"/>
    </row>
    <row r="150" spans="2:8" ht="12.75">
      <c r="B150" s="32"/>
      <c r="C150" s="33"/>
      <c r="D150" s="31"/>
      <c r="E150" s="31"/>
      <c r="F150" s="31"/>
      <c r="G150" s="31"/>
      <c r="H150" s="31"/>
    </row>
    <row r="151" spans="2:8" ht="12.75">
      <c r="B151" s="32"/>
      <c r="C151" s="33"/>
      <c r="D151" s="31"/>
      <c r="E151" s="31"/>
      <c r="F151" s="31"/>
      <c r="G151" s="31"/>
      <c r="H151" s="31"/>
    </row>
    <row r="152" spans="2:8" ht="12.75">
      <c r="B152" s="32"/>
      <c r="C152" s="33"/>
      <c r="D152" s="31"/>
      <c r="E152" s="31"/>
      <c r="F152" s="31"/>
      <c r="G152" s="31"/>
      <c r="H152" s="31"/>
    </row>
    <row r="153" spans="2:8" ht="12.75">
      <c r="B153" s="32"/>
      <c r="C153" s="33"/>
      <c r="D153" s="31"/>
      <c r="E153" s="31"/>
      <c r="F153" s="31"/>
      <c r="G153" s="31"/>
      <c r="H153" s="31"/>
    </row>
    <row r="154" spans="2:8" ht="12.75">
      <c r="B154" s="32"/>
      <c r="C154" s="33"/>
      <c r="D154" s="31"/>
      <c r="E154" s="31"/>
      <c r="F154" s="31"/>
      <c r="G154" s="31"/>
      <c r="H154" s="31"/>
    </row>
    <row r="155" spans="2:8" ht="12.75">
      <c r="B155" s="32"/>
      <c r="C155" s="33"/>
      <c r="D155" s="31"/>
      <c r="E155" s="31"/>
      <c r="F155" s="31"/>
      <c r="G155" s="31"/>
      <c r="H155" s="31"/>
    </row>
    <row r="156" spans="2:8" ht="12.75">
      <c r="B156" s="32"/>
      <c r="C156" s="33"/>
      <c r="D156" s="31"/>
      <c r="E156" s="31"/>
      <c r="F156" s="31"/>
      <c r="G156" s="31"/>
      <c r="H156" s="31"/>
    </row>
    <row r="157" spans="2:8" ht="12.75">
      <c r="B157" s="32"/>
      <c r="C157" s="33"/>
      <c r="D157" s="31"/>
      <c r="E157" s="31"/>
      <c r="F157" s="31"/>
      <c r="G157" s="31"/>
      <c r="H157" s="31"/>
    </row>
    <row r="158" spans="2:8" ht="12.75">
      <c r="B158" s="32"/>
      <c r="C158" s="33"/>
      <c r="D158" s="31"/>
      <c r="E158" s="31"/>
      <c r="F158" s="31"/>
      <c r="G158" s="31"/>
      <c r="H158" s="31"/>
    </row>
    <row r="159" spans="2:8" ht="12.75">
      <c r="B159" s="32"/>
      <c r="C159" s="33"/>
      <c r="D159" s="31"/>
      <c r="E159" s="31"/>
      <c r="F159" s="31"/>
      <c r="G159" s="31"/>
      <c r="H159" s="31"/>
    </row>
    <row r="160" spans="2:8" ht="12.75">
      <c r="B160" s="32"/>
      <c r="C160" s="33"/>
      <c r="D160" s="31"/>
      <c r="E160" s="31"/>
      <c r="F160" s="31"/>
      <c r="G160" s="31"/>
      <c r="H160" s="31"/>
    </row>
    <row r="161" spans="2:8" ht="12.75">
      <c r="B161" s="32"/>
      <c r="C161" s="33"/>
      <c r="D161" s="31"/>
      <c r="E161" s="31"/>
      <c r="F161" s="31"/>
      <c r="G161" s="31"/>
      <c r="H161" s="31"/>
    </row>
    <row r="162" spans="2:8" ht="12.75">
      <c r="B162" s="32"/>
      <c r="C162" s="33"/>
      <c r="D162" s="31"/>
      <c r="E162" s="31"/>
      <c r="F162" s="31"/>
      <c r="G162" s="31"/>
      <c r="H162" s="31"/>
    </row>
    <row r="163" spans="2:8" ht="12.75">
      <c r="B163" s="32"/>
      <c r="C163" s="33"/>
      <c r="D163" s="31"/>
      <c r="E163" s="31"/>
      <c r="F163" s="31"/>
      <c r="G163" s="31"/>
      <c r="H163" s="31"/>
    </row>
    <row r="164" spans="2:8" ht="12.75">
      <c r="B164" s="32"/>
      <c r="C164" s="33"/>
      <c r="D164" s="31"/>
      <c r="E164" s="31"/>
      <c r="F164" s="31"/>
      <c r="G164" s="31"/>
      <c r="H164" s="31"/>
    </row>
    <row r="165" spans="2:8" ht="12.75">
      <c r="B165" s="32"/>
      <c r="C165" s="33"/>
      <c r="D165" s="31"/>
      <c r="E165" s="31"/>
      <c r="F165" s="31"/>
      <c r="G165" s="31"/>
      <c r="H165" s="31"/>
    </row>
    <row r="166" spans="2:8" ht="12.75">
      <c r="B166" s="32"/>
      <c r="C166" s="33"/>
      <c r="D166" s="31"/>
      <c r="E166" s="31"/>
      <c r="F166" s="31"/>
      <c r="G166" s="31"/>
      <c r="H166" s="31"/>
    </row>
    <row r="167" spans="2:8" ht="12.75">
      <c r="B167" s="32"/>
      <c r="C167" s="33"/>
      <c r="D167" s="31"/>
      <c r="E167" s="31"/>
      <c r="F167" s="31"/>
      <c r="G167" s="31"/>
      <c r="H167" s="31"/>
    </row>
    <row r="168" spans="2:8" ht="12.75">
      <c r="B168" s="32"/>
      <c r="C168" s="33"/>
      <c r="D168" s="31"/>
      <c r="E168" s="31"/>
      <c r="F168" s="31"/>
      <c r="G168" s="31"/>
      <c r="H168" s="31"/>
    </row>
    <row r="169" spans="2:8" ht="12.75">
      <c r="B169" s="32"/>
      <c r="C169" s="33"/>
      <c r="D169" s="31"/>
      <c r="E169" s="31"/>
      <c r="F169" s="31"/>
      <c r="G169" s="31"/>
      <c r="H169" s="31"/>
    </row>
    <row r="170" spans="2:8" ht="12.75">
      <c r="B170" s="32"/>
      <c r="C170" s="33"/>
      <c r="D170" s="31"/>
      <c r="E170" s="31"/>
      <c r="F170" s="31"/>
      <c r="G170" s="31"/>
      <c r="H170" s="31"/>
    </row>
    <row r="171" spans="2:8" ht="12.75">
      <c r="B171" s="32"/>
      <c r="C171" s="33"/>
      <c r="D171" s="31"/>
      <c r="E171" s="31"/>
      <c r="F171" s="31"/>
      <c r="G171" s="31"/>
      <c r="H171" s="31"/>
    </row>
    <row r="172" spans="2:8" ht="12.75">
      <c r="B172" s="32"/>
      <c r="C172" s="33"/>
      <c r="D172" s="31"/>
      <c r="E172" s="31"/>
      <c r="F172" s="31"/>
      <c r="G172" s="31"/>
      <c r="H172" s="31"/>
    </row>
    <row r="173" spans="2:8" ht="12.75">
      <c r="B173" s="32"/>
      <c r="C173" s="33"/>
      <c r="D173" s="31"/>
      <c r="E173" s="31"/>
      <c r="F173" s="31"/>
      <c r="G173" s="31"/>
      <c r="H173" s="31"/>
    </row>
    <row r="174" spans="2:8" ht="12.75">
      <c r="B174" s="32"/>
      <c r="C174" s="33"/>
      <c r="D174" s="31"/>
      <c r="E174" s="31"/>
      <c r="F174" s="31"/>
      <c r="G174" s="31"/>
      <c r="H174" s="31"/>
    </row>
    <row r="175" spans="2:8" ht="12.75">
      <c r="B175" s="32"/>
      <c r="C175" s="33"/>
      <c r="D175" s="31"/>
      <c r="E175" s="31"/>
      <c r="F175" s="31"/>
      <c r="G175" s="31"/>
      <c r="H175" s="31"/>
    </row>
    <row r="176" spans="2:8" ht="12.75">
      <c r="B176" s="32"/>
      <c r="C176" s="33"/>
      <c r="D176" s="31"/>
      <c r="E176" s="31"/>
      <c r="F176" s="31"/>
      <c r="G176" s="31"/>
      <c r="H176" s="31"/>
    </row>
    <row r="177" spans="2:8" ht="12.75">
      <c r="B177" s="32"/>
      <c r="C177" s="33"/>
      <c r="D177" s="31"/>
      <c r="E177" s="31"/>
      <c r="F177" s="31"/>
      <c r="G177" s="31"/>
      <c r="H177" s="31"/>
    </row>
    <row r="178" spans="2:8" ht="12.75">
      <c r="B178" s="32"/>
      <c r="C178" s="33"/>
      <c r="D178" s="31"/>
      <c r="E178" s="31"/>
      <c r="F178" s="31"/>
      <c r="G178" s="31"/>
      <c r="H178" s="31"/>
    </row>
    <row r="179" spans="2:8" ht="12.75">
      <c r="B179" s="32"/>
      <c r="C179" s="33"/>
      <c r="D179" s="31"/>
      <c r="E179" s="31"/>
      <c r="F179" s="31"/>
      <c r="G179" s="31"/>
      <c r="H179" s="31"/>
    </row>
    <row r="180" spans="2:8" ht="12.75">
      <c r="B180" s="32"/>
      <c r="C180" s="33"/>
      <c r="D180" s="31"/>
      <c r="E180" s="31"/>
      <c r="F180" s="31"/>
      <c r="G180" s="31"/>
      <c r="H180" s="31"/>
    </row>
    <row r="181" spans="2:8" ht="12.75">
      <c r="B181" s="32"/>
      <c r="C181" s="33"/>
      <c r="D181" s="31"/>
      <c r="E181" s="31"/>
      <c r="F181" s="31"/>
      <c r="G181" s="31"/>
      <c r="H181" s="31"/>
    </row>
    <row r="182" spans="2:8" ht="12.75">
      <c r="B182" s="32"/>
      <c r="C182" s="33"/>
      <c r="D182" s="31"/>
      <c r="E182" s="31"/>
      <c r="F182" s="31"/>
      <c r="G182" s="31"/>
      <c r="H182" s="31"/>
    </row>
    <row r="183" spans="2:8" ht="12.75">
      <c r="B183" s="32"/>
      <c r="C183" s="33"/>
      <c r="D183" s="31"/>
      <c r="E183" s="31"/>
      <c r="F183" s="31"/>
      <c r="G183" s="31"/>
      <c r="H183" s="31"/>
    </row>
    <row r="184" spans="2:8" ht="12.75">
      <c r="B184" s="32"/>
      <c r="C184" s="33"/>
      <c r="D184" s="31"/>
      <c r="E184" s="31"/>
      <c r="F184" s="31"/>
      <c r="G184" s="31"/>
      <c r="H184" s="31"/>
    </row>
    <row r="185" spans="2:8" ht="12.75">
      <c r="B185" s="32"/>
      <c r="C185" s="33"/>
      <c r="D185" s="31"/>
      <c r="E185" s="31"/>
      <c r="F185" s="31"/>
      <c r="G185" s="31"/>
      <c r="H185" s="31"/>
    </row>
    <row r="186" spans="2:8" ht="12.75">
      <c r="B186" s="32"/>
      <c r="C186" s="33"/>
      <c r="D186" s="31"/>
      <c r="E186" s="31"/>
      <c r="F186" s="31"/>
      <c r="G186" s="31"/>
      <c r="H186" s="31"/>
    </row>
    <row r="187" spans="2:8" ht="12.75">
      <c r="B187" s="32"/>
      <c r="C187" s="33"/>
      <c r="D187" s="31"/>
      <c r="E187" s="31"/>
      <c r="F187" s="31"/>
      <c r="G187" s="31"/>
      <c r="H187" s="31"/>
    </row>
    <row r="188" spans="2:8" ht="12.75">
      <c r="B188" s="32"/>
      <c r="C188" s="33"/>
      <c r="D188" s="31"/>
      <c r="E188" s="31"/>
      <c r="F188" s="31"/>
      <c r="G188" s="31"/>
      <c r="H188" s="31"/>
    </row>
    <row r="189" spans="2:8" ht="12.75">
      <c r="B189" s="32"/>
      <c r="C189" s="33"/>
      <c r="D189" s="31"/>
      <c r="E189" s="31"/>
      <c r="F189" s="31"/>
      <c r="G189" s="31"/>
      <c r="H189" s="31"/>
    </row>
    <row r="190" spans="2:8" ht="12.75">
      <c r="B190" s="32"/>
      <c r="C190" s="33"/>
      <c r="D190" s="31"/>
      <c r="E190" s="31"/>
      <c r="F190" s="31"/>
      <c r="G190" s="31"/>
      <c r="H190" s="31"/>
    </row>
    <row r="191" spans="2:8" ht="12.75">
      <c r="B191" s="32"/>
      <c r="C191" s="33"/>
      <c r="D191" s="31"/>
      <c r="E191" s="31"/>
      <c r="F191" s="31"/>
      <c r="G191" s="31"/>
      <c r="H191" s="31"/>
    </row>
    <row r="192" spans="2:8" ht="12.75">
      <c r="B192" s="32"/>
      <c r="C192" s="33"/>
      <c r="D192" s="31"/>
      <c r="E192" s="31"/>
      <c r="F192" s="31"/>
      <c r="G192" s="31"/>
      <c r="H192" s="31"/>
    </row>
    <row r="193" spans="2:8" ht="12.75">
      <c r="B193" s="32"/>
      <c r="C193" s="33"/>
      <c r="D193" s="31"/>
      <c r="E193" s="31"/>
      <c r="F193" s="31"/>
      <c r="G193" s="31"/>
      <c r="H193" s="31"/>
    </row>
    <row r="194" spans="2:8" ht="12.75">
      <c r="B194" s="32"/>
      <c r="C194" s="33"/>
      <c r="D194" s="31"/>
      <c r="E194" s="31"/>
      <c r="F194" s="31"/>
      <c r="G194" s="31"/>
      <c r="H194" s="31"/>
    </row>
    <row r="195" spans="2:8" ht="12.75">
      <c r="B195" s="32"/>
      <c r="C195" s="33"/>
      <c r="D195" s="31"/>
      <c r="E195" s="31"/>
      <c r="F195" s="31"/>
      <c r="G195" s="31"/>
      <c r="H195" s="31"/>
    </row>
    <row r="196" spans="2:8" ht="12.75">
      <c r="B196" s="32"/>
      <c r="C196" s="33"/>
      <c r="D196" s="31"/>
      <c r="E196" s="31"/>
      <c r="F196" s="31"/>
      <c r="G196" s="31"/>
      <c r="H196" s="31"/>
    </row>
    <row r="197" spans="2:8" ht="12.75">
      <c r="B197" s="32"/>
      <c r="C197" s="33"/>
      <c r="D197" s="31"/>
      <c r="E197" s="31"/>
      <c r="F197" s="31"/>
      <c r="G197" s="31"/>
      <c r="H197" s="31"/>
    </row>
    <row r="198" spans="2:8" ht="12.75">
      <c r="B198" s="32"/>
      <c r="C198" s="33"/>
      <c r="D198" s="31"/>
      <c r="E198" s="31"/>
      <c r="F198" s="31"/>
      <c r="G198" s="31"/>
      <c r="H198" s="31"/>
    </row>
    <row r="199" spans="2:8" ht="12.75">
      <c r="B199" s="32"/>
      <c r="C199" s="33"/>
      <c r="D199" s="31"/>
      <c r="E199" s="31"/>
      <c r="F199" s="31"/>
      <c r="G199" s="31"/>
      <c r="H199" s="31"/>
    </row>
    <row r="200" spans="2:8" ht="12.75">
      <c r="B200" s="32"/>
      <c r="C200" s="33"/>
      <c r="D200" s="31"/>
      <c r="E200" s="31"/>
      <c r="F200" s="31"/>
      <c r="G200" s="31"/>
      <c r="H200" s="31"/>
    </row>
    <row r="201" spans="2:8" ht="12.75">
      <c r="B201" s="32"/>
      <c r="C201" s="33"/>
      <c r="D201" s="31"/>
      <c r="E201" s="31"/>
      <c r="F201" s="31"/>
      <c r="G201" s="31"/>
      <c r="H201" s="31"/>
    </row>
    <row r="202" spans="2:8" ht="12.75">
      <c r="B202" s="32"/>
      <c r="C202" s="33"/>
      <c r="D202" s="31"/>
      <c r="E202" s="31"/>
      <c r="F202" s="31"/>
      <c r="G202" s="31"/>
      <c r="H202" s="31"/>
    </row>
    <row r="203" spans="2:8" ht="12.75">
      <c r="B203" s="32"/>
      <c r="C203" s="33"/>
      <c r="D203" s="31"/>
      <c r="E203" s="31"/>
      <c r="F203" s="31"/>
      <c r="G203" s="31"/>
      <c r="H203" s="31"/>
    </row>
    <row r="204" spans="2:8" ht="12.75">
      <c r="B204" s="32"/>
      <c r="C204" s="33"/>
      <c r="D204" s="31"/>
      <c r="E204" s="31"/>
      <c r="F204" s="31"/>
      <c r="G204" s="31"/>
      <c r="H204" s="31"/>
    </row>
    <row r="205" spans="2:8" ht="12.75">
      <c r="B205" s="32"/>
      <c r="C205" s="33"/>
      <c r="D205" s="31"/>
      <c r="E205" s="31"/>
      <c r="F205" s="31"/>
      <c r="G205" s="31"/>
      <c r="H205" s="31"/>
    </row>
    <row r="206" spans="2:8" ht="12.75">
      <c r="B206" s="32"/>
      <c r="C206" s="33"/>
      <c r="D206" s="31"/>
      <c r="E206" s="31"/>
      <c r="F206" s="31"/>
      <c r="G206" s="31"/>
      <c r="H206" s="31"/>
    </row>
    <row r="207" spans="2:8" ht="12.75">
      <c r="B207" s="32"/>
      <c r="C207" s="33"/>
      <c r="D207" s="31"/>
      <c r="E207" s="31"/>
      <c r="F207" s="31"/>
      <c r="G207" s="31"/>
      <c r="H207" s="31"/>
    </row>
    <row r="208" spans="2:8" ht="12.75">
      <c r="B208" s="32"/>
      <c r="C208" s="33"/>
      <c r="D208" s="31"/>
      <c r="E208" s="31"/>
      <c r="F208" s="31"/>
      <c r="G208" s="31"/>
      <c r="H208" s="31"/>
    </row>
    <row r="209" spans="2:8" ht="12.75">
      <c r="B209" s="32"/>
      <c r="C209" s="33"/>
      <c r="D209" s="31"/>
      <c r="E209" s="31"/>
      <c r="F209" s="31"/>
      <c r="G209" s="31"/>
      <c r="H209" s="31"/>
    </row>
    <row r="210" spans="2:8" ht="12.75">
      <c r="B210" s="32"/>
      <c r="C210" s="33"/>
      <c r="D210" s="31"/>
      <c r="E210" s="31"/>
      <c r="F210" s="31"/>
      <c r="G210" s="31"/>
      <c r="H210" s="31"/>
    </row>
    <row r="211" spans="2:8" ht="12.75">
      <c r="B211" s="32"/>
      <c r="C211" s="33"/>
      <c r="D211" s="31"/>
      <c r="E211" s="31"/>
      <c r="F211" s="31"/>
      <c r="G211" s="31"/>
      <c r="H211" s="31"/>
    </row>
    <row r="212" spans="2:8" ht="12.75">
      <c r="B212" s="32"/>
      <c r="C212" s="33"/>
      <c r="D212" s="31"/>
      <c r="E212" s="31"/>
      <c r="F212" s="31"/>
      <c r="G212" s="31"/>
      <c r="H212" s="31"/>
    </row>
    <row r="213" spans="2:8" ht="12.75">
      <c r="B213" s="32"/>
      <c r="C213" s="33"/>
      <c r="D213" s="31"/>
      <c r="E213" s="31"/>
      <c r="F213" s="31"/>
      <c r="G213" s="31"/>
      <c r="H213" s="31"/>
    </row>
    <row r="214" spans="2:8" ht="12.75">
      <c r="B214" s="32"/>
      <c r="C214" s="33"/>
      <c r="D214" s="31"/>
      <c r="E214" s="31"/>
      <c r="F214" s="31"/>
      <c r="G214" s="31"/>
      <c r="H214" s="31"/>
    </row>
    <row r="215" spans="2:8" ht="12.75">
      <c r="B215" s="32"/>
      <c r="C215" s="33"/>
      <c r="D215" s="31"/>
      <c r="E215" s="31"/>
      <c r="F215" s="31"/>
      <c r="G215" s="31"/>
      <c r="H215" s="31"/>
    </row>
    <row r="216" spans="2:8" ht="12.75">
      <c r="B216" s="32"/>
      <c r="C216" s="33"/>
      <c r="D216" s="31"/>
      <c r="E216" s="31"/>
      <c r="F216" s="31"/>
      <c r="G216" s="31"/>
      <c r="H216" s="31"/>
    </row>
    <row r="217" spans="2:8" ht="12.75">
      <c r="B217" s="32"/>
      <c r="C217" s="33"/>
      <c r="D217" s="31"/>
      <c r="E217" s="31"/>
      <c r="F217" s="31"/>
      <c r="G217" s="31"/>
      <c r="H217" s="31"/>
    </row>
    <row r="218" spans="2:8" ht="12.75">
      <c r="B218" s="32"/>
      <c r="C218" s="33"/>
      <c r="D218" s="31"/>
      <c r="E218" s="31"/>
      <c r="F218" s="31"/>
      <c r="G218" s="31"/>
      <c r="H218" s="31"/>
    </row>
    <row r="219" spans="2:8" ht="12.75">
      <c r="B219" s="32"/>
      <c r="C219" s="33"/>
      <c r="D219" s="31"/>
      <c r="E219" s="31"/>
      <c r="F219" s="31"/>
      <c r="G219" s="31"/>
      <c r="H219" s="31"/>
    </row>
    <row r="220" spans="2:8" ht="12.75">
      <c r="B220" s="32"/>
      <c r="C220" s="33"/>
      <c r="D220" s="31"/>
      <c r="E220" s="31"/>
      <c r="F220" s="31"/>
      <c r="G220" s="31"/>
      <c r="H220" s="31"/>
    </row>
    <row r="221" spans="2:8" ht="12.75">
      <c r="B221" s="32"/>
      <c r="C221" s="33"/>
      <c r="D221" s="31"/>
      <c r="E221" s="31"/>
      <c r="F221" s="31"/>
      <c r="G221" s="31"/>
      <c r="H221" s="31"/>
    </row>
    <row r="222" spans="2:8" ht="12.75">
      <c r="B222" s="32"/>
      <c r="C222" s="33"/>
      <c r="D222" s="31"/>
      <c r="E222" s="31"/>
      <c r="F222" s="31"/>
      <c r="G222" s="31"/>
      <c r="H222" s="31"/>
    </row>
    <row r="223" spans="2:8" ht="12.75">
      <c r="B223" s="32"/>
      <c r="C223" s="33"/>
      <c r="D223" s="31"/>
      <c r="E223" s="31"/>
      <c r="F223" s="31"/>
      <c r="G223" s="31"/>
      <c r="H223" s="31"/>
    </row>
    <row r="224" spans="2:8" ht="12.75">
      <c r="B224" s="32"/>
      <c r="C224" s="33"/>
      <c r="D224" s="31"/>
      <c r="E224" s="31"/>
      <c r="F224" s="31"/>
      <c r="G224" s="31"/>
      <c r="H224" s="31"/>
    </row>
    <row r="225" spans="2:8" ht="12.75">
      <c r="B225" s="32"/>
      <c r="C225" s="33"/>
      <c r="D225" s="31"/>
      <c r="E225" s="31"/>
      <c r="F225" s="31"/>
      <c r="G225" s="31"/>
      <c r="H225" s="31"/>
    </row>
    <row r="226" spans="2:8" ht="12.75">
      <c r="B226" s="32"/>
      <c r="C226" s="33"/>
      <c r="D226" s="31"/>
      <c r="E226" s="31"/>
      <c r="F226" s="31"/>
      <c r="G226" s="31"/>
      <c r="H226" s="31"/>
    </row>
    <row r="227" spans="2:8" ht="12.75">
      <c r="B227" s="32"/>
      <c r="C227" s="33"/>
      <c r="D227" s="31"/>
      <c r="E227" s="31"/>
      <c r="F227" s="31"/>
      <c r="G227" s="31"/>
      <c r="H227" s="31"/>
    </row>
    <row r="228" spans="2:8" ht="12.75">
      <c r="B228" s="32"/>
      <c r="C228" s="33"/>
      <c r="D228" s="31"/>
      <c r="E228" s="31"/>
      <c r="F228" s="31"/>
      <c r="G228" s="31"/>
      <c r="H228" s="31"/>
    </row>
    <row r="229" spans="2:8" ht="12.75">
      <c r="B229" s="32"/>
      <c r="C229" s="33"/>
      <c r="D229" s="31"/>
      <c r="E229" s="31"/>
      <c r="F229" s="31"/>
      <c r="G229" s="31"/>
      <c r="H229" s="31"/>
    </row>
    <row r="230" spans="2:8" ht="12.75">
      <c r="B230" s="32"/>
      <c r="C230" s="33"/>
      <c r="D230" s="31"/>
      <c r="E230" s="31"/>
      <c r="F230" s="31"/>
      <c r="G230" s="31"/>
      <c r="H230" s="31"/>
    </row>
    <row r="231" spans="2:8" ht="12.75">
      <c r="B231" s="32"/>
      <c r="C231" s="33"/>
      <c r="D231" s="31"/>
      <c r="E231" s="31"/>
      <c r="F231" s="31"/>
      <c r="G231" s="31"/>
      <c r="H231" s="31"/>
    </row>
    <row r="232" spans="2:8" ht="12.75">
      <c r="B232" s="32"/>
      <c r="C232" s="33"/>
      <c r="D232" s="31"/>
      <c r="E232" s="31"/>
      <c r="F232" s="31"/>
      <c r="G232" s="31"/>
      <c r="H232" s="31"/>
    </row>
    <row r="233" spans="2:8" ht="12.75">
      <c r="B233" s="32"/>
      <c r="C233" s="33"/>
      <c r="D233" s="31"/>
      <c r="E233" s="31"/>
      <c r="F233" s="31"/>
      <c r="G233" s="31"/>
      <c r="H233" s="31"/>
    </row>
    <row r="234" spans="2:8" ht="12.75">
      <c r="B234" s="32"/>
      <c r="C234" s="33"/>
      <c r="D234" s="31"/>
      <c r="E234" s="31"/>
      <c r="F234" s="31"/>
      <c r="G234" s="31"/>
      <c r="H234" s="31"/>
    </row>
    <row r="235" spans="2:8" ht="12.75">
      <c r="B235" s="32"/>
      <c r="C235" s="33"/>
      <c r="D235" s="31"/>
      <c r="E235" s="31"/>
      <c r="F235" s="31"/>
      <c r="G235" s="31"/>
      <c r="H235" s="31"/>
    </row>
    <row r="236" spans="2:8" ht="12.75">
      <c r="B236" s="32"/>
      <c r="C236" s="33"/>
      <c r="D236" s="31"/>
      <c r="E236" s="31"/>
      <c r="F236" s="31"/>
      <c r="G236" s="31"/>
      <c r="H236" s="31"/>
    </row>
    <row r="237" spans="2:8" ht="12.75">
      <c r="B237" s="32"/>
      <c r="C237" s="33"/>
      <c r="D237" s="31"/>
      <c r="E237" s="31"/>
      <c r="F237" s="31"/>
      <c r="G237" s="31"/>
      <c r="H237" s="31"/>
    </row>
    <row r="238" spans="2:8" ht="12.75">
      <c r="B238" s="32"/>
      <c r="C238" s="33"/>
      <c r="D238" s="31"/>
      <c r="E238" s="31"/>
      <c r="F238" s="31"/>
      <c r="G238" s="31"/>
      <c r="H238" s="31"/>
    </row>
    <row r="239" spans="2:8" ht="12.75">
      <c r="B239" s="32"/>
      <c r="C239" s="33"/>
      <c r="D239" s="31"/>
      <c r="E239" s="31"/>
      <c r="F239" s="31"/>
      <c r="G239" s="31"/>
      <c r="H239" s="31"/>
    </row>
    <row r="240" spans="2:8" ht="12.75">
      <c r="B240" s="32"/>
      <c r="C240" s="33"/>
      <c r="D240" s="31"/>
      <c r="E240" s="31"/>
      <c r="F240" s="31"/>
      <c r="G240" s="31"/>
      <c r="H240" s="31"/>
    </row>
    <row r="241" spans="2:8" ht="12.75">
      <c r="B241" s="32"/>
      <c r="C241" s="33"/>
      <c r="D241" s="31"/>
      <c r="E241" s="31"/>
      <c r="F241" s="31"/>
      <c r="G241" s="31"/>
      <c r="H241" s="31"/>
    </row>
    <row r="242" spans="2:8" ht="12.75">
      <c r="B242" s="32"/>
      <c r="C242" s="33"/>
      <c r="D242" s="31"/>
      <c r="E242" s="31"/>
      <c r="F242" s="31"/>
      <c r="G242" s="31"/>
      <c r="H242" s="31"/>
    </row>
    <row r="243" spans="2:8" ht="12.75">
      <c r="B243" s="32"/>
      <c r="C243" s="33"/>
      <c r="D243" s="31"/>
      <c r="E243" s="31"/>
      <c r="F243" s="31"/>
      <c r="G243" s="31"/>
      <c r="H243" s="31"/>
    </row>
    <row r="244" spans="2:8" ht="12.75">
      <c r="B244" s="32"/>
      <c r="C244" s="33"/>
      <c r="D244" s="31"/>
      <c r="E244" s="31"/>
      <c r="F244" s="31"/>
      <c r="G244" s="31"/>
      <c r="H244" s="31"/>
    </row>
    <row r="245" spans="2:8" ht="12.75">
      <c r="B245" s="32"/>
      <c r="C245" s="33"/>
      <c r="D245" s="31"/>
      <c r="E245" s="31"/>
      <c r="F245" s="31"/>
      <c r="G245" s="31"/>
      <c r="H245" s="31"/>
    </row>
    <row r="246" spans="2:8" ht="12.75">
      <c r="B246" s="32"/>
      <c r="C246" s="33"/>
      <c r="D246" s="31"/>
      <c r="E246" s="31"/>
      <c r="F246" s="31"/>
      <c r="G246" s="31"/>
      <c r="H246" s="31"/>
    </row>
    <row r="247" spans="2:8" ht="12.75">
      <c r="B247" s="32"/>
      <c r="C247" s="33"/>
      <c r="D247" s="31"/>
      <c r="E247" s="31"/>
      <c r="F247" s="31"/>
      <c r="G247" s="31"/>
      <c r="H247" s="31"/>
    </row>
    <row r="248" spans="2:8" ht="12.75">
      <c r="B248" s="32"/>
      <c r="C248" s="33"/>
      <c r="D248" s="31"/>
      <c r="E248" s="31"/>
      <c r="F248" s="31"/>
      <c r="G248" s="31"/>
      <c r="H248" s="31"/>
    </row>
    <row r="249" spans="2:8" ht="12.75">
      <c r="B249" s="32"/>
      <c r="C249" s="33"/>
      <c r="D249" s="31"/>
      <c r="E249" s="31"/>
      <c r="F249" s="31"/>
      <c r="G249" s="31"/>
      <c r="H249" s="31"/>
    </row>
    <row r="250" spans="2:8" ht="12.75">
      <c r="B250" s="32"/>
      <c r="C250" s="33"/>
      <c r="D250" s="31"/>
      <c r="E250" s="31"/>
      <c r="F250" s="31"/>
      <c r="G250" s="31"/>
      <c r="H250" s="31"/>
    </row>
    <row r="251" spans="2:8" ht="12.75">
      <c r="B251" s="32"/>
      <c r="C251" s="33"/>
      <c r="D251" s="31"/>
      <c r="E251" s="31"/>
      <c r="F251" s="31"/>
      <c r="G251" s="31"/>
      <c r="H251" s="31"/>
    </row>
    <row r="252" spans="2:8" ht="12.75">
      <c r="B252" s="32"/>
      <c r="C252" s="33"/>
      <c r="D252" s="31"/>
      <c r="E252" s="31"/>
      <c r="F252" s="31"/>
      <c r="G252" s="31"/>
      <c r="H252" s="31"/>
    </row>
    <row r="253" spans="2:8" ht="12.75">
      <c r="B253" s="32"/>
      <c r="C253" s="33"/>
      <c r="D253" s="31"/>
      <c r="E253" s="31"/>
      <c r="F253" s="31"/>
      <c r="G253" s="31"/>
      <c r="H253" s="31"/>
    </row>
    <row r="254" spans="2:8" ht="12.75">
      <c r="B254" s="32"/>
      <c r="C254" s="33"/>
      <c r="D254" s="31"/>
      <c r="E254" s="31"/>
      <c r="F254" s="31"/>
      <c r="G254" s="31"/>
      <c r="H254" s="31"/>
    </row>
    <row r="255" spans="2:8" ht="12.75">
      <c r="B255" s="32"/>
      <c r="C255" s="33"/>
      <c r="D255" s="31"/>
      <c r="E255" s="31"/>
      <c r="F255" s="31"/>
      <c r="G255" s="31"/>
      <c r="H255" s="31"/>
    </row>
    <row r="256" spans="2:8" ht="12.75">
      <c r="B256" s="32"/>
      <c r="C256" s="33"/>
      <c r="D256" s="31"/>
      <c r="E256" s="31"/>
      <c r="F256" s="31"/>
      <c r="G256" s="31"/>
      <c r="H256" s="31"/>
    </row>
    <row r="257" spans="2:8" ht="12.75">
      <c r="B257" s="32"/>
      <c r="C257" s="33"/>
      <c r="D257" s="31"/>
      <c r="E257" s="31"/>
      <c r="F257" s="31"/>
      <c r="G257" s="31"/>
      <c r="H257" s="31"/>
    </row>
    <row r="258" spans="2:8" ht="12.75">
      <c r="B258" s="32"/>
      <c r="C258" s="33"/>
      <c r="D258" s="31"/>
      <c r="E258" s="31"/>
      <c r="F258" s="31"/>
      <c r="G258" s="31"/>
      <c r="H258" s="31"/>
    </row>
    <row r="259" spans="2:8" ht="12.75">
      <c r="B259" s="32"/>
      <c r="C259" s="33"/>
      <c r="D259" s="31"/>
      <c r="E259" s="31"/>
      <c r="F259" s="31"/>
      <c r="G259" s="31"/>
      <c r="H259" s="31"/>
    </row>
    <row r="260" spans="2:8" ht="12.75">
      <c r="B260" s="32"/>
      <c r="C260" s="33"/>
      <c r="D260" s="31"/>
      <c r="E260" s="31"/>
      <c r="F260" s="31"/>
      <c r="G260" s="31"/>
      <c r="H260" s="31"/>
    </row>
    <row r="261" spans="2:8" ht="12.75">
      <c r="B261" s="32"/>
      <c r="C261" s="33"/>
      <c r="D261" s="31"/>
      <c r="E261" s="31"/>
      <c r="F261" s="31"/>
      <c r="G261" s="31"/>
      <c r="H261" s="31"/>
    </row>
    <row r="262" spans="2:8" ht="12.75">
      <c r="B262" s="32"/>
      <c r="C262" s="33"/>
      <c r="D262" s="31"/>
      <c r="E262" s="31"/>
      <c r="F262" s="31"/>
      <c r="G262" s="31"/>
      <c r="H262" s="31"/>
    </row>
    <row r="263" spans="2:8" ht="12.75">
      <c r="B263" s="32"/>
      <c r="C263" s="33"/>
      <c r="D263" s="31"/>
      <c r="E263" s="31"/>
      <c r="F263" s="31"/>
      <c r="G263" s="31"/>
      <c r="H263" s="31"/>
    </row>
    <row r="264" spans="2:8" ht="12.75">
      <c r="B264" s="32"/>
      <c r="C264" s="33"/>
      <c r="D264" s="31"/>
      <c r="E264" s="31"/>
      <c r="F264" s="31"/>
      <c r="G264" s="31"/>
      <c r="H264" s="31"/>
    </row>
    <row r="265" spans="2:8" ht="12.75">
      <c r="B265" s="32"/>
      <c r="C265" s="33"/>
      <c r="D265" s="31"/>
      <c r="E265" s="31"/>
      <c r="F265" s="31"/>
      <c r="G265" s="31"/>
      <c r="H265" s="31"/>
    </row>
    <row r="266" spans="2:8" ht="12.75">
      <c r="B266" s="32"/>
      <c r="C266" s="33"/>
      <c r="D266" s="31"/>
      <c r="E266" s="31"/>
      <c r="F266" s="31"/>
      <c r="G266" s="31"/>
      <c r="H266" s="31"/>
    </row>
    <row r="267" spans="2:8" ht="12.75">
      <c r="B267" s="32"/>
      <c r="C267" s="33"/>
      <c r="D267" s="31"/>
      <c r="E267" s="31"/>
      <c r="F267" s="31"/>
      <c r="G267" s="31"/>
      <c r="H267" s="31"/>
    </row>
    <row r="268" spans="2:8" ht="12.75">
      <c r="B268" s="32"/>
      <c r="C268" s="33"/>
      <c r="D268" s="31"/>
      <c r="E268" s="31"/>
      <c r="F268" s="31"/>
      <c r="G268" s="31"/>
      <c r="H268" s="31"/>
    </row>
    <row r="269" spans="2:8" ht="12.75">
      <c r="B269" s="32"/>
      <c r="C269" s="33"/>
      <c r="D269" s="31"/>
      <c r="E269" s="31"/>
      <c r="F269" s="31"/>
      <c r="G269" s="31"/>
      <c r="H269" s="31"/>
    </row>
    <row r="270" spans="2:8" ht="12.75">
      <c r="B270" s="32"/>
      <c r="C270" s="33"/>
      <c r="D270" s="31"/>
      <c r="E270" s="31"/>
      <c r="F270" s="31"/>
      <c r="G270" s="31"/>
      <c r="H270" s="31"/>
    </row>
    <row r="271" spans="2:8" ht="12.75">
      <c r="B271" s="32"/>
      <c r="C271" s="33"/>
      <c r="D271" s="31"/>
      <c r="E271" s="31"/>
      <c r="F271" s="31"/>
      <c r="G271" s="31"/>
      <c r="H271" s="31"/>
    </row>
    <row r="272" spans="2:8" ht="12.75">
      <c r="B272" s="32"/>
      <c r="C272" s="33"/>
      <c r="D272" s="31"/>
      <c r="E272" s="31"/>
      <c r="F272" s="31"/>
      <c r="G272" s="31"/>
      <c r="H272" s="31"/>
    </row>
    <row r="273" spans="2:8" ht="12.75">
      <c r="B273" s="32"/>
      <c r="C273" s="33"/>
      <c r="D273" s="31"/>
      <c r="E273" s="31"/>
      <c r="F273" s="31"/>
      <c r="G273" s="31"/>
      <c r="H273" s="31"/>
    </row>
    <row r="274" spans="2:8" ht="12.75">
      <c r="B274" s="32"/>
      <c r="C274" s="33"/>
      <c r="D274" s="31"/>
      <c r="E274" s="31"/>
      <c r="F274" s="31"/>
      <c r="G274" s="31"/>
      <c r="H274" s="31"/>
    </row>
    <row r="275" spans="2:8" ht="12.75">
      <c r="B275" s="32"/>
      <c r="C275" s="33"/>
      <c r="D275" s="31"/>
      <c r="E275" s="31"/>
      <c r="F275" s="31"/>
      <c r="G275" s="31"/>
      <c r="H275" s="31"/>
    </row>
    <row r="276" spans="2:8" ht="12.75">
      <c r="B276" s="32"/>
      <c r="C276" s="33"/>
      <c r="D276" s="31"/>
      <c r="E276" s="31"/>
      <c r="F276" s="31"/>
      <c r="G276" s="31"/>
      <c r="H276" s="31"/>
    </row>
    <row r="277" spans="2:8" ht="12.75">
      <c r="B277" s="32"/>
      <c r="C277" s="33"/>
      <c r="D277" s="31"/>
      <c r="E277" s="31"/>
      <c r="F277" s="31"/>
      <c r="G277" s="31"/>
      <c r="H277" s="31"/>
    </row>
    <row r="278" spans="2:8" ht="12.75">
      <c r="B278" s="32"/>
      <c r="C278" s="33"/>
      <c r="D278" s="31"/>
      <c r="E278" s="31"/>
      <c r="F278" s="31"/>
      <c r="G278" s="31"/>
      <c r="H278" s="31"/>
    </row>
    <row r="279" spans="2:8" ht="12.75">
      <c r="B279" s="32"/>
      <c r="C279" s="33"/>
      <c r="D279" s="31"/>
      <c r="E279" s="31"/>
      <c r="F279" s="31"/>
      <c r="G279" s="31"/>
      <c r="H279" s="31"/>
    </row>
    <row r="280" spans="2:8" ht="12.75">
      <c r="B280" s="32"/>
      <c r="C280" s="33"/>
      <c r="D280" s="31"/>
      <c r="E280" s="31"/>
      <c r="F280" s="31"/>
      <c r="G280" s="31"/>
      <c r="H280" s="31"/>
    </row>
    <row r="281" spans="2:8" ht="12.75">
      <c r="B281" s="32"/>
      <c r="C281" s="33"/>
      <c r="D281" s="31"/>
      <c r="E281" s="31"/>
      <c r="F281" s="31"/>
      <c r="G281" s="31"/>
      <c r="H281" s="31"/>
    </row>
    <row r="282" spans="2:8" ht="12.75">
      <c r="B282" s="32"/>
      <c r="C282" s="33"/>
      <c r="D282" s="31"/>
      <c r="E282" s="31"/>
      <c r="F282" s="31"/>
      <c r="G282" s="31"/>
      <c r="H282" s="31"/>
    </row>
    <row r="283" spans="2:8" ht="12.75">
      <c r="B283" s="32"/>
      <c r="C283" s="33"/>
      <c r="D283" s="31"/>
      <c r="E283" s="31"/>
      <c r="F283" s="31"/>
      <c r="G283" s="31"/>
      <c r="H283" s="31"/>
    </row>
    <row r="284" spans="2:8" ht="12.75">
      <c r="B284" s="32"/>
      <c r="C284" s="33"/>
      <c r="D284" s="33"/>
      <c r="E284" s="33"/>
      <c r="F284" s="33"/>
      <c r="G284" s="33"/>
      <c r="H284" s="33"/>
    </row>
    <row r="285" spans="2:8" ht="12.75">
      <c r="B285" s="32"/>
      <c r="C285" s="33"/>
      <c r="D285" s="33"/>
      <c r="E285" s="33"/>
      <c r="F285" s="33"/>
      <c r="G285" s="33"/>
      <c r="H285" s="33"/>
    </row>
    <row r="286" spans="2:8" ht="12.75">
      <c r="B286" s="32"/>
      <c r="C286" s="33"/>
      <c r="D286" s="33"/>
      <c r="E286" s="33"/>
      <c r="F286" s="33"/>
      <c r="G286" s="33"/>
      <c r="H286" s="33"/>
    </row>
    <row r="287" spans="2:8" ht="12.75">
      <c r="B287" s="32"/>
      <c r="C287" s="33"/>
      <c r="D287" s="33"/>
      <c r="E287" s="33"/>
      <c r="F287" s="33"/>
      <c r="G287" s="33"/>
      <c r="H287" s="33"/>
    </row>
    <row r="288" spans="2:8" ht="12.75">
      <c r="B288" s="32"/>
      <c r="C288" s="33"/>
      <c r="D288" s="33"/>
      <c r="E288" s="33"/>
      <c r="F288" s="33"/>
      <c r="G288" s="33"/>
      <c r="H288" s="33"/>
    </row>
    <row r="289" spans="2:8" ht="12.75">
      <c r="B289" s="32"/>
      <c r="C289" s="33"/>
      <c r="D289" s="33"/>
      <c r="E289" s="33"/>
      <c r="F289" s="33"/>
      <c r="G289" s="33"/>
      <c r="H289" s="33"/>
    </row>
    <row r="290" spans="2:8" ht="12.75">
      <c r="B290" s="32"/>
      <c r="C290" s="33"/>
      <c r="D290" s="33"/>
      <c r="E290" s="33"/>
      <c r="F290" s="33"/>
      <c r="G290" s="33"/>
      <c r="H290" s="33"/>
    </row>
    <row r="291" spans="2:8" ht="12.75">
      <c r="B291" s="32"/>
      <c r="C291" s="33"/>
      <c r="D291" s="33"/>
      <c r="E291" s="33"/>
      <c r="F291" s="33"/>
      <c r="G291" s="33"/>
      <c r="H291" s="33"/>
    </row>
    <row r="292" spans="2:8" ht="12.75">
      <c r="B292" s="32"/>
      <c r="C292" s="33"/>
      <c r="D292" s="33"/>
      <c r="E292" s="33"/>
      <c r="F292" s="33"/>
      <c r="G292" s="33"/>
      <c r="H292" s="33"/>
    </row>
    <row r="293" spans="2:8" ht="12.75">
      <c r="B293" s="32"/>
      <c r="C293" s="33"/>
      <c r="D293" s="33"/>
      <c r="E293" s="33"/>
      <c r="F293" s="33"/>
      <c r="G293" s="33"/>
      <c r="H293" s="33"/>
    </row>
    <row r="294" spans="2:8" ht="12.75">
      <c r="B294" s="32"/>
      <c r="C294" s="33"/>
      <c r="D294" s="33"/>
      <c r="E294" s="33"/>
      <c r="F294" s="33"/>
      <c r="G294" s="33"/>
      <c r="H294" s="33"/>
    </row>
    <row r="295" spans="2:8" ht="12.75">
      <c r="B295" s="32"/>
      <c r="C295" s="33"/>
      <c r="D295" s="33"/>
      <c r="E295" s="33"/>
      <c r="F295" s="33"/>
      <c r="G295" s="33"/>
      <c r="H295" s="33"/>
    </row>
    <row r="296" spans="2:8" ht="12.75">
      <c r="B296" s="32"/>
      <c r="C296" s="33"/>
      <c r="D296" s="33"/>
      <c r="E296" s="33"/>
      <c r="F296" s="33"/>
      <c r="G296" s="33"/>
      <c r="H296" s="33"/>
    </row>
    <row r="297" spans="2:8" ht="12.75">
      <c r="B297" s="32"/>
      <c r="C297" s="33"/>
      <c r="D297" s="33"/>
      <c r="E297" s="33"/>
      <c r="F297" s="33"/>
      <c r="G297" s="33"/>
      <c r="H297" s="33"/>
    </row>
    <row r="298" spans="2:8" ht="12.75">
      <c r="B298" s="32"/>
      <c r="C298" s="33"/>
      <c r="D298" s="33"/>
      <c r="E298" s="33"/>
      <c r="F298" s="33"/>
      <c r="G298" s="33"/>
      <c r="H298" s="33"/>
    </row>
    <row r="299" spans="2:8" ht="12.75">
      <c r="B299" s="32"/>
      <c r="C299" s="33"/>
      <c r="D299" s="33"/>
      <c r="E299" s="33"/>
      <c r="F299" s="33"/>
      <c r="G299" s="33"/>
      <c r="H299" s="33"/>
    </row>
    <row r="300" spans="2:8" ht="12.75">
      <c r="B300" s="32"/>
      <c r="C300" s="33"/>
      <c r="D300" s="33"/>
      <c r="E300" s="33"/>
      <c r="F300" s="33"/>
      <c r="G300" s="33"/>
      <c r="H300" s="33"/>
    </row>
    <row r="301" spans="2:8" ht="12.75">
      <c r="B301" s="32"/>
      <c r="C301" s="33"/>
      <c r="D301" s="33"/>
      <c r="E301" s="33"/>
      <c r="F301" s="33"/>
      <c r="G301" s="33"/>
      <c r="H301" s="33"/>
    </row>
    <row r="302" spans="2:8" ht="12.75">
      <c r="B302" s="32"/>
      <c r="C302" s="33"/>
      <c r="D302" s="33"/>
      <c r="E302" s="33"/>
      <c r="F302" s="33"/>
      <c r="G302" s="33"/>
      <c r="H302" s="33"/>
    </row>
    <row r="303" spans="2:8" ht="12.75">
      <c r="B303" s="32"/>
      <c r="C303" s="33"/>
      <c r="D303" s="33"/>
      <c r="E303" s="33"/>
      <c r="F303" s="33"/>
      <c r="G303" s="33"/>
      <c r="H303" s="33"/>
    </row>
    <row r="304" spans="2:8" ht="12.75">
      <c r="B304" s="32"/>
      <c r="C304" s="33"/>
      <c r="D304" s="33"/>
      <c r="E304" s="33"/>
      <c r="F304" s="33"/>
      <c r="G304" s="33"/>
      <c r="H304" s="33"/>
    </row>
    <row r="305" spans="2:8" ht="12.75">
      <c r="B305" s="32"/>
      <c r="C305" s="33"/>
      <c r="D305" s="33"/>
      <c r="E305" s="33"/>
      <c r="F305" s="33"/>
      <c r="G305" s="33"/>
      <c r="H305" s="33"/>
    </row>
    <row r="306" spans="2:8" ht="12.75">
      <c r="B306" s="32"/>
      <c r="C306" s="33"/>
      <c r="D306" s="33"/>
      <c r="E306" s="33"/>
      <c r="F306" s="33"/>
      <c r="G306" s="33"/>
      <c r="H306" s="33"/>
    </row>
    <row r="307" spans="2:8" ht="12.75">
      <c r="B307" s="32"/>
      <c r="C307" s="33"/>
      <c r="D307" s="33"/>
      <c r="E307" s="33"/>
      <c r="F307" s="33"/>
      <c r="G307" s="33"/>
      <c r="H307" s="33"/>
    </row>
    <row r="308" spans="2:8" ht="12.75">
      <c r="B308" s="32"/>
      <c r="C308" s="33"/>
      <c r="D308" s="33"/>
      <c r="E308" s="33"/>
      <c r="F308" s="33"/>
      <c r="G308" s="33"/>
      <c r="H308" s="33"/>
    </row>
    <row r="309" spans="2:8" ht="12.75">
      <c r="B309" s="32"/>
      <c r="C309" s="33"/>
      <c r="D309" s="33"/>
      <c r="E309" s="33"/>
      <c r="F309" s="33"/>
      <c r="G309" s="33"/>
      <c r="H309" s="33"/>
    </row>
    <row r="310" spans="2:8" ht="12.75">
      <c r="B310" s="32"/>
      <c r="C310" s="33"/>
      <c r="D310" s="33"/>
      <c r="E310" s="33"/>
      <c r="F310" s="33"/>
      <c r="G310" s="33"/>
      <c r="H310" s="33"/>
    </row>
    <row r="311" spans="2:8" ht="12.75">
      <c r="B311" s="32"/>
      <c r="C311" s="33"/>
      <c r="D311" s="33"/>
      <c r="E311" s="33"/>
      <c r="F311" s="33"/>
      <c r="G311" s="33"/>
      <c r="H311" s="33"/>
    </row>
    <row r="312" spans="2:8" ht="12.75">
      <c r="B312" s="32"/>
      <c r="C312" s="33"/>
      <c r="D312" s="33"/>
      <c r="E312" s="33"/>
      <c r="F312" s="33"/>
      <c r="G312" s="33"/>
      <c r="H312" s="33"/>
    </row>
    <row r="313" spans="2:8" ht="12.75">
      <c r="B313" s="32"/>
      <c r="C313" s="33"/>
      <c r="D313" s="33"/>
      <c r="E313" s="33"/>
      <c r="F313" s="33"/>
      <c r="G313" s="33"/>
      <c r="H313" s="33"/>
    </row>
    <row r="314" spans="2:8" ht="12.75">
      <c r="B314" s="32"/>
      <c r="C314" s="33"/>
      <c r="D314" s="33"/>
      <c r="E314" s="33"/>
      <c r="F314" s="33"/>
      <c r="G314" s="33"/>
      <c r="H314" s="33"/>
    </row>
    <row r="315" spans="2:8" ht="12.75">
      <c r="B315" s="32"/>
      <c r="C315" s="33"/>
      <c r="D315" s="33"/>
      <c r="E315" s="33"/>
      <c r="F315" s="33"/>
      <c r="G315" s="33"/>
      <c r="H315" s="33"/>
    </row>
    <row r="316" spans="2:8" ht="12.75">
      <c r="B316" s="32"/>
      <c r="C316" s="33"/>
      <c r="D316" s="33"/>
      <c r="E316" s="33"/>
      <c r="F316" s="33"/>
      <c r="G316" s="33"/>
      <c r="H316" s="33"/>
    </row>
    <row r="317" spans="2:8" ht="12.75">
      <c r="B317" s="32"/>
      <c r="C317" s="33"/>
      <c r="D317" s="33"/>
      <c r="E317" s="33"/>
      <c r="F317" s="33"/>
      <c r="G317" s="33"/>
      <c r="H317" s="33"/>
    </row>
    <row r="318" spans="2:8" ht="12.75">
      <c r="B318" s="32"/>
      <c r="C318" s="33"/>
      <c r="D318" s="33"/>
      <c r="E318" s="33"/>
      <c r="F318" s="33"/>
      <c r="G318" s="33"/>
      <c r="H318" s="33"/>
    </row>
    <row r="319" spans="2:8" ht="12.75">
      <c r="B319" s="32"/>
      <c r="C319" s="33"/>
      <c r="D319" s="33"/>
      <c r="E319" s="33"/>
      <c r="F319" s="33"/>
      <c r="G319" s="33"/>
      <c r="H319" s="33"/>
    </row>
    <row r="320" spans="2:8" ht="12.75">
      <c r="B320" s="32"/>
      <c r="C320" s="33"/>
      <c r="D320" s="33"/>
      <c r="E320" s="33"/>
      <c r="F320" s="33"/>
      <c r="G320" s="33"/>
      <c r="H320" s="33"/>
    </row>
    <row r="321" spans="2:8" ht="12.75">
      <c r="B321" s="32"/>
      <c r="C321" s="33"/>
      <c r="D321" s="33"/>
      <c r="E321" s="33"/>
      <c r="F321" s="33"/>
      <c r="G321" s="33"/>
      <c r="H321" s="33"/>
    </row>
    <row r="322" spans="2:8" ht="12.75">
      <c r="B322" s="32"/>
      <c r="C322" s="33"/>
      <c r="D322" s="33"/>
      <c r="E322" s="33"/>
      <c r="F322" s="33"/>
      <c r="G322" s="33"/>
      <c r="H322" s="33"/>
    </row>
    <row r="323" spans="2:8" ht="12.75">
      <c r="B323" s="32"/>
      <c r="C323" s="33"/>
      <c r="D323" s="33"/>
      <c r="E323" s="33"/>
      <c r="F323" s="33"/>
      <c r="G323" s="33"/>
      <c r="H323" s="33"/>
    </row>
    <row r="324" spans="2:8" ht="12.75">
      <c r="B324" s="32"/>
      <c r="C324" s="33"/>
      <c r="D324" s="33"/>
      <c r="E324" s="33"/>
      <c r="F324" s="33"/>
      <c r="G324" s="33"/>
      <c r="H324" s="33"/>
    </row>
    <row r="325" spans="2:8" ht="12.75">
      <c r="B325" s="32"/>
      <c r="C325" s="33"/>
      <c r="D325" s="33"/>
      <c r="E325" s="33"/>
      <c r="F325" s="33"/>
      <c r="G325" s="33"/>
      <c r="H325" s="33"/>
    </row>
    <row r="326" spans="2:8" ht="12.75">
      <c r="B326" s="32"/>
      <c r="C326" s="33"/>
      <c r="D326" s="33"/>
      <c r="E326" s="33"/>
      <c r="F326" s="33"/>
      <c r="G326" s="33"/>
      <c r="H326" s="33"/>
    </row>
    <row r="327" spans="2:8" ht="12.75">
      <c r="B327" s="32"/>
      <c r="C327" s="33"/>
      <c r="D327" s="33"/>
      <c r="E327" s="33"/>
      <c r="F327" s="33"/>
      <c r="G327" s="33"/>
      <c r="H327" s="33"/>
    </row>
    <row r="328" spans="2:8" ht="12.75">
      <c r="B328" s="32"/>
      <c r="C328" s="33"/>
      <c r="D328" s="33"/>
      <c r="E328" s="33"/>
      <c r="F328" s="33"/>
      <c r="G328" s="33"/>
      <c r="H328" s="33"/>
    </row>
    <row r="329" spans="2:8" ht="12.75">
      <c r="B329" s="32"/>
      <c r="C329" s="33"/>
      <c r="D329" s="33"/>
      <c r="E329" s="33"/>
      <c r="F329" s="33"/>
      <c r="G329" s="33"/>
      <c r="H329" s="33"/>
    </row>
    <row r="330" spans="2:8" ht="12.75">
      <c r="B330" s="32"/>
      <c r="C330" s="33"/>
      <c r="D330" s="33"/>
      <c r="E330" s="33"/>
      <c r="F330" s="33"/>
      <c r="G330" s="33"/>
      <c r="H330" s="33"/>
    </row>
    <row r="331" spans="2:8" ht="12.75">
      <c r="B331" s="32"/>
      <c r="C331" s="33"/>
      <c r="D331" s="33"/>
      <c r="E331" s="33"/>
      <c r="F331" s="33"/>
      <c r="G331" s="33"/>
      <c r="H331" s="33"/>
    </row>
    <row r="332" spans="2:8" ht="12.75">
      <c r="B332" s="32"/>
      <c r="C332" s="33"/>
      <c r="D332" s="33"/>
      <c r="E332" s="33"/>
      <c r="F332" s="33"/>
      <c r="G332" s="33"/>
      <c r="H332" s="33"/>
    </row>
    <row r="333" spans="2:8" ht="12.75">
      <c r="B333" s="32"/>
      <c r="C333" s="33"/>
      <c r="D333" s="33"/>
      <c r="E333" s="33"/>
      <c r="F333" s="33"/>
      <c r="G333" s="33"/>
      <c r="H333" s="33"/>
    </row>
    <row r="334" spans="2:8" ht="12.75">
      <c r="B334" s="32"/>
      <c r="C334" s="33"/>
      <c r="D334" s="33"/>
      <c r="E334" s="33"/>
      <c r="F334" s="33"/>
      <c r="G334" s="33"/>
      <c r="H334" s="33"/>
    </row>
    <row r="335" spans="2:8" ht="12.75">
      <c r="B335" s="32"/>
      <c r="C335" s="33"/>
      <c r="D335" s="33"/>
      <c r="E335" s="33"/>
      <c r="F335" s="33"/>
      <c r="G335" s="33"/>
      <c r="H335" s="33"/>
    </row>
    <row r="336" spans="2:8" ht="12.75">
      <c r="B336" s="32"/>
      <c r="C336" s="33"/>
      <c r="D336" s="33"/>
      <c r="E336" s="33"/>
      <c r="F336" s="33"/>
      <c r="G336" s="33"/>
      <c r="H336" s="33"/>
    </row>
    <row r="337" spans="2:8" ht="12.75">
      <c r="B337" s="32"/>
      <c r="C337" s="33"/>
      <c r="D337" s="33"/>
      <c r="E337" s="33"/>
      <c r="F337" s="33"/>
      <c r="G337" s="33"/>
      <c r="H337" s="33"/>
    </row>
    <row r="338" spans="2:8" ht="12.75">
      <c r="B338" s="32"/>
      <c r="C338" s="33"/>
      <c r="D338" s="33"/>
      <c r="E338" s="33"/>
      <c r="F338" s="33"/>
      <c r="G338" s="33"/>
      <c r="H338" s="33"/>
    </row>
    <row r="339" spans="2:8" ht="12.75">
      <c r="B339" s="32"/>
      <c r="C339" s="33"/>
      <c r="D339" s="33"/>
      <c r="E339" s="33"/>
      <c r="F339" s="33"/>
      <c r="G339" s="33"/>
      <c r="H339" s="33"/>
    </row>
    <row r="340" spans="2:8" ht="12.75">
      <c r="B340" s="32"/>
      <c r="C340" s="33"/>
      <c r="D340" s="33"/>
      <c r="E340" s="33"/>
      <c r="F340" s="33"/>
      <c r="G340" s="33"/>
      <c r="H340" s="33"/>
    </row>
    <row r="341" spans="2:8" ht="12.75">
      <c r="B341" s="32"/>
      <c r="C341" s="33"/>
      <c r="D341" s="33"/>
      <c r="E341" s="33"/>
      <c r="F341" s="33"/>
      <c r="G341" s="33"/>
      <c r="H341" s="33"/>
    </row>
    <row r="342" spans="2:8" ht="12.75">
      <c r="B342" s="32"/>
      <c r="C342" s="33"/>
      <c r="D342" s="33"/>
      <c r="E342" s="33"/>
      <c r="F342" s="33"/>
      <c r="G342" s="33"/>
      <c r="H342" s="33"/>
    </row>
    <row r="343" spans="2:8" ht="12.75">
      <c r="B343" s="32"/>
      <c r="C343" s="33"/>
      <c r="D343" s="33"/>
      <c r="E343" s="33"/>
      <c r="F343" s="33"/>
      <c r="G343" s="33"/>
      <c r="H343" s="33"/>
    </row>
    <row r="344" spans="2:8" ht="12.75">
      <c r="B344" s="32"/>
      <c r="C344" s="33"/>
      <c r="D344" s="33"/>
      <c r="E344" s="33"/>
      <c r="F344" s="33"/>
      <c r="G344" s="33"/>
      <c r="H344" s="33"/>
    </row>
    <row r="345" spans="2:8" ht="12.75">
      <c r="B345" s="32"/>
      <c r="C345" s="33"/>
      <c r="D345" s="33"/>
      <c r="E345" s="33"/>
      <c r="F345" s="33"/>
      <c r="G345" s="33"/>
      <c r="H345" s="33"/>
    </row>
    <row r="346" spans="2:8" ht="12.75">
      <c r="B346" s="32"/>
      <c r="C346" s="33"/>
      <c r="D346" s="33"/>
      <c r="E346" s="33"/>
      <c r="F346" s="33"/>
      <c r="G346" s="33"/>
      <c r="H346" s="33"/>
    </row>
    <row r="347" spans="2:8" ht="12.75">
      <c r="B347" s="32"/>
      <c r="C347" s="33"/>
      <c r="D347" s="33"/>
      <c r="E347" s="33"/>
      <c r="F347" s="33"/>
      <c r="G347" s="33"/>
      <c r="H347" s="33"/>
    </row>
    <row r="348" spans="2:8" ht="12.75">
      <c r="B348" s="32"/>
      <c r="C348" s="33"/>
      <c r="D348" s="33"/>
      <c r="E348" s="33"/>
      <c r="F348" s="33"/>
      <c r="G348" s="33"/>
      <c r="H348" s="33"/>
    </row>
    <row r="349" spans="2:8" ht="12.75">
      <c r="B349" s="32"/>
      <c r="C349" s="33"/>
      <c r="D349" s="33"/>
      <c r="E349" s="33"/>
      <c r="F349" s="33"/>
      <c r="G349" s="33"/>
      <c r="H349" s="33"/>
    </row>
    <row r="350" spans="2:8" ht="12.75">
      <c r="B350" s="32"/>
      <c r="C350" s="33"/>
      <c r="D350" s="33"/>
      <c r="E350" s="33"/>
      <c r="F350" s="33"/>
      <c r="G350" s="33"/>
      <c r="H350" s="33"/>
    </row>
    <row r="351" spans="2:8" ht="12.75">
      <c r="B351" s="32"/>
      <c r="C351" s="33"/>
      <c r="D351" s="33"/>
      <c r="E351" s="33"/>
      <c r="F351" s="33"/>
      <c r="G351" s="33"/>
      <c r="H351" s="33"/>
    </row>
    <row r="352" spans="2:8" ht="12.75">
      <c r="B352" s="32"/>
      <c r="C352" s="33"/>
      <c r="D352" s="33"/>
      <c r="E352" s="33"/>
      <c r="F352" s="33"/>
      <c r="G352" s="33"/>
      <c r="H352" s="33"/>
    </row>
    <row r="353" spans="2:8" ht="12.75">
      <c r="B353" s="32"/>
      <c r="C353" s="33"/>
      <c r="D353" s="33"/>
      <c r="E353" s="33"/>
      <c r="F353" s="33"/>
      <c r="G353" s="33"/>
      <c r="H353" s="33"/>
    </row>
    <row r="354" spans="2:8" ht="12.75">
      <c r="B354" s="32"/>
      <c r="C354" s="33"/>
      <c r="D354" s="33"/>
      <c r="E354" s="33"/>
      <c r="F354" s="33"/>
      <c r="G354" s="33"/>
      <c r="H354" s="33"/>
    </row>
    <row r="355" spans="2:8" ht="12.75">
      <c r="B355" s="32"/>
      <c r="C355" s="33"/>
      <c r="D355" s="33"/>
      <c r="E355" s="33"/>
      <c r="F355" s="33"/>
      <c r="G355" s="33"/>
      <c r="H355" s="33"/>
    </row>
    <row r="356" spans="2:8" ht="12.75">
      <c r="B356" s="32"/>
      <c r="C356" s="33"/>
      <c r="D356" s="33"/>
      <c r="E356" s="33"/>
      <c r="F356" s="33"/>
      <c r="G356" s="33"/>
      <c r="H356" s="33"/>
    </row>
    <row r="357" spans="2:8" ht="12.75">
      <c r="B357" s="32"/>
      <c r="C357" s="33"/>
      <c r="D357" s="33"/>
      <c r="E357" s="33"/>
      <c r="F357" s="33"/>
      <c r="G357" s="33"/>
      <c r="H357" s="33"/>
    </row>
    <row r="358" spans="2:8" ht="12.75">
      <c r="B358" s="32"/>
      <c r="C358" s="33"/>
      <c r="D358" s="33"/>
      <c r="E358" s="33"/>
      <c r="F358" s="33"/>
      <c r="G358" s="33"/>
      <c r="H358" s="33"/>
    </row>
    <row r="359" spans="2:8" ht="12.75">
      <c r="B359" s="32"/>
      <c r="C359" s="33"/>
      <c r="D359" s="33"/>
      <c r="E359" s="33"/>
      <c r="F359" s="33"/>
      <c r="G359" s="33"/>
      <c r="H359" s="33"/>
    </row>
    <row r="360" spans="2:8" ht="12.75">
      <c r="B360" s="32"/>
      <c r="C360" s="33"/>
      <c r="D360" s="33"/>
      <c r="E360" s="33"/>
      <c r="F360" s="33"/>
      <c r="G360" s="33"/>
      <c r="H360" s="33"/>
    </row>
    <row r="361" spans="2:8" ht="12.75">
      <c r="B361" s="32"/>
      <c r="C361" s="33"/>
      <c r="D361" s="33"/>
      <c r="E361" s="33"/>
      <c r="F361" s="33"/>
      <c r="G361" s="33"/>
      <c r="H361" s="33"/>
    </row>
    <row r="362" spans="2:8" ht="12.75">
      <c r="B362" s="32"/>
      <c r="C362" s="33"/>
      <c r="D362" s="33"/>
      <c r="E362" s="33"/>
      <c r="F362" s="33"/>
      <c r="G362" s="33"/>
      <c r="H362" s="33"/>
    </row>
    <row r="363" spans="2:8" ht="12.75">
      <c r="B363" s="32"/>
      <c r="C363" s="33"/>
      <c r="D363" s="33"/>
      <c r="E363" s="33"/>
      <c r="F363" s="33"/>
      <c r="G363" s="33"/>
      <c r="H363" s="33"/>
    </row>
    <row r="364" spans="2:8" ht="12.75">
      <c r="B364" s="32"/>
      <c r="C364" s="33"/>
      <c r="D364" s="33"/>
      <c r="E364" s="33"/>
      <c r="F364" s="33"/>
      <c r="G364" s="33"/>
      <c r="H364" s="33"/>
    </row>
    <row r="365" spans="2:8" ht="12.75">
      <c r="B365" s="32"/>
      <c r="C365" s="33"/>
      <c r="D365" s="33"/>
      <c r="E365" s="33"/>
      <c r="F365" s="33"/>
      <c r="G365" s="33"/>
      <c r="H365" s="33"/>
    </row>
    <row r="366" spans="2:8" ht="12.75">
      <c r="B366" s="32"/>
      <c r="C366" s="33"/>
      <c r="D366" s="33"/>
      <c r="E366" s="33"/>
      <c r="F366" s="33"/>
      <c r="G366" s="33"/>
      <c r="H366" s="33"/>
    </row>
    <row r="367" spans="2:8" ht="12.75">
      <c r="B367" s="32"/>
      <c r="C367" s="33"/>
      <c r="D367" s="33"/>
      <c r="E367" s="33"/>
      <c r="F367" s="33"/>
      <c r="G367" s="33"/>
      <c r="H367" s="33"/>
    </row>
    <row r="368" spans="2:8" ht="12.75">
      <c r="B368" s="32"/>
      <c r="C368" s="33"/>
      <c r="D368" s="33"/>
      <c r="E368" s="33"/>
      <c r="F368" s="33"/>
      <c r="G368" s="33"/>
      <c r="H368" s="33"/>
    </row>
    <row r="369" spans="2:8" ht="12.75">
      <c r="B369" s="32"/>
      <c r="C369" s="33"/>
      <c r="D369" s="33"/>
      <c r="E369" s="33"/>
      <c r="F369" s="33"/>
      <c r="G369" s="33"/>
      <c r="H369" s="33"/>
    </row>
    <row r="370" spans="2:8" ht="12.75">
      <c r="B370" s="32"/>
      <c r="C370" s="33"/>
      <c r="D370" s="33"/>
      <c r="E370" s="33"/>
      <c r="F370" s="33"/>
      <c r="G370" s="33"/>
      <c r="H370" s="33"/>
    </row>
    <row r="371" spans="2:8" ht="12.75">
      <c r="B371" s="32"/>
      <c r="C371" s="33"/>
      <c r="D371" s="33"/>
      <c r="E371" s="33"/>
      <c r="F371" s="33"/>
      <c r="G371" s="33"/>
      <c r="H371" s="33"/>
    </row>
    <row r="372" spans="2:8" ht="12.75">
      <c r="B372" s="32"/>
      <c r="C372" s="33"/>
      <c r="D372" s="33"/>
      <c r="E372" s="33"/>
      <c r="F372" s="33"/>
      <c r="G372" s="33"/>
      <c r="H372" s="33"/>
    </row>
    <row r="373" spans="2:8" ht="12.75">
      <c r="B373" s="32"/>
      <c r="C373" s="33"/>
      <c r="D373" s="33"/>
      <c r="E373" s="33"/>
      <c r="F373" s="33"/>
      <c r="G373" s="33"/>
      <c r="H373" s="33"/>
    </row>
    <row r="374" spans="2:8" ht="12.75">
      <c r="B374" s="32"/>
      <c r="C374" s="33"/>
      <c r="D374" s="33"/>
      <c r="E374" s="33"/>
      <c r="F374" s="33"/>
      <c r="G374" s="33"/>
      <c r="H374" s="33"/>
    </row>
    <row r="375" spans="2:8" ht="12.75">
      <c r="B375" s="32"/>
      <c r="C375" s="33"/>
      <c r="D375" s="33"/>
      <c r="E375" s="33"/>
      <c r="F375" s="33"/>
      <c r="G375" s="33"/>
      <c r="H375" s="33"/>
    </row>
    <row r="376" spans="2:8" ht="12.75">
      <c r="B376" s="32"/>
      <c r="C376" s="33"/>
      <c r="D376" s="33"/>
      <c r="E376" s="33"/>
      <c r="F376" s="33"/>
      <c r="G376" s="33"/>
      <c r="H376" s="33"/>
    </row>
    <row r="377" spans="2:8" ht="12.75">
      <c r="B377" s="32"/>
      <c r="C377" s="33"/>
      <c r="D377" s="33"/>
      <c r="E377" s="33"/>
      <c r="F377" s="33"/>
      <c r="G377" s="33"/>
      <c r="H377" s="33"/>
    </row>
    <row r="378" spans="2:8" ht="12.75">
      <c r="B378" s="32"/>
      <c r="C378" s="33"/>
      <c r="D378" s="33"/>
      <c r="E378" s="33"/>
      <c r="F378" s="33"/>
      <c r="G378" s="33"/>
      <c r="H378" s="33"/>
    </row>
    <row r="379" spans="2:8" ht="12.75">
      <c r="B379" s="32"/>
      <c r="C379" s="33"/>
      <c r="D379" s="33"/>
      <c r="E379" s="33"/>
      <c r="F379" s="33"/>
      <c r="G379" s="33"/>
      <c r="H379" s="33"/>
    </row>
    <row r="380" spans="2:8" ht="12.75">
      <c r="B380" s="32"/>
      <c r="C380" s="33"/>
      <c r="D380" s="33"/>
      <c r="E380" s="33"/>
      <c r="F380" s="33"/>
      <c r="G380" s="33"/>
      <c r="H380" s="33"/>
    </row>
    <row r="381" spans="2:8" ht="12.75">
      <c r="B381" s="32"/>
      <c r="C381" s="33"/>
      <c r="D381" s="33"/>
      <c r="E381" s="33"/>
      <c r="F381" s="33"/>
      <c r="G381" s="33"/>
      <c r="H381" s="33"/>
    </row>
    <row r="382" spans="2:8" ht="12.75">
      <c r="B382" s="32"/>
      <c r="C382" s="33"/>
      <c r="D382" s="33"/>
      <c r="E382" s="33"/>
      <c r="F382" s="33"/>
      <c r="G382" s="33"/>
      <c r="H382" s="33"/>
    </row>
    <row r="383" spans="2:8" ht="12.75">
      <c r="B383" s="32"/>
      <c r="C383" s="33"/>
      <c r="D383" s="33"/>
      <c r="E383" s="33"/>
      <c r="F383" s="33"/>
      <c r="G383" s="33"/>
      <c r="H383" s="33"/>
    </row>
    <row r="384" spans="2:8" ht="12.75">
      <c r="B384" s="32"/>
      <c r="C384" s="33"/>
      <c r="D384" s="33"/>
      <c r="E384" s="33"/>
      <c r="F384" s="33"/>
      <c r="G384" s="33"/>
      <c r="H384" s="33"/>
    </row>
    <row r="385" spans="2:8" ht="12.75">
      <c r="B385" s="32"/>
      <c r="C385" s="33"/>
      <c r="D385" s="33"/>
      <c r="E385" s="33"/>
      <c r="F385" s="33"/>
      <c r="G385" s="33"/>
      <c r="H385" s="33"/>
    </row>
    <row r="386" spans="2:8" ht="12.75">
      <c r="B386" s="32"/>
      <c r="C386" s="33"/>
      <c r="D386" s="33"/>
      <c r="E386" s="33"/>
      <c r="F386" s="33"/>
      <c r="G386" s="33"/>
      <c r="H386" s="33"/>
    </row>
    <row r="387" spans="2:8" ht="12.75">
      <c r="B387" s="32"/>
      <c r="C387" s="33"/>
      <c r="D387" s="33"/>
      <c r="E387" s="33"/>
      <c r="F387" s="33"/>
      <c r="G387" s="33"/>
      <c r="H387" s="33"/>
    </row>
    <row r="388" spans="2:8" ht="12.75">
      <c r="B388" s="32"/>
      <c r="C388" s="33"/>
      <c r="D388" s="33"/>
      <c r="E388" s="33"/>
      <c r="F388" s="33"/>
      <c r="G388" s="33"/>
      <c r="H388" s="33"/>
    </row>
    <row r="389" spans="2:8" ht="12.75">
      <c r="B389" s="32"/>
      <c r="C389" s="33"/>
      <c r="D389" s="33"/>
      <c r="E389" s="33"/>
      <c r="F389" s="33"/>
      <c r="G389" s="33"/>
      <c r="H389" s="33"/>
    </row>
    <row r="390" spans="2:8" ht="12.75">
      <c r="B390" s="32"/>
      <c r="C390" s="33"/>
      <c r="D390" s="33"/>
      <c r="E390" s="33"/>
      <c r="F390" s="33"/>
      <c r="G390" s="33"/>
      <c r="H390" s="33"/>
    </row>
    <row r="391" spans="2:8" ht="12.75">
      <c r="B391" s="32"/>
      <c r="C391" s="33"/>
      <c r="D391" s="33"/>
      <c r="E391" s="33"/>
      <c r="F391" s="33"/>
      <c r="G391" s="33"/>
      <c r="H391" s="33"/>
    </row>
    <row r="392" spans="2:8" ht="12.75">
      <c r="B392" s="32"/>
      <c r="C392" s="33"/>
      <c r="D392" s="33"/>
      <c r="E392" s="33"/>
      <c r="F392" s="33"/>
      <c r="G392" s="33"/>
      <c r="H392" s="33"/>
    </row>
    <row r="393" spans="2:8" ht="12.75">
      <c r="B393" s="32"/>
      <c r="C393" s="33"/>
      <c r="D393" s="33"/>
      <c r="E393" s="33"/>
      <c r="F393" s="33"/>
      <c r="G393" s="33"/>
      <c r="H393" s="33"/>
    </row>
    <row r="394" spans="2:8" ht="12.75">
      <c r="B394" s="32"/>
      <c r="C394" s="33"/>
      <c r="D394" s="33"/>
      <c r="E394" s="33"/>
      <c r="F394" s="33"/>
      <c r="G394" s="33"/>
      <c r="H394" s="33"/>
    </row>
    <row r="395" spans="2:8" ht="12.75">
      <c r="B395" s="32"/>
      <c r="C395" s="33"/>
      <c r="D395" s="33"/>
      <c r="E395" s="33"/>
      <c r="F395" s="33"/>
      <c r="G395" s="33"/>
      <c r="H395" s="33"/>
    </row>
    <row r="396" spans="2:8" ht="12.75">
      <c r="B396" s="32"/>
      <c r="C396" s="33"/>
      <c r="D396" s="33"/>
      <c r="E396" s="33"/>
      <c r="F396" s="33"/>
      <c r="G396" s="33"/>
      <c r="H396" s="33"/>
    </row>
    <row r="397" spans="2:8" ht="12.75">
      <c r="B397" s="32"/>
      <c r="C397" s="33"/>
      <c r="D397" s="33"/>
      <c r="E397" s="33"/>
      <c r="F397" s="33"/>
      <c r="G397" s="33"/>
      <c r="H397" s="33"/>
    </row>
    <row r="398" spans="2:8" ht="12.75">
      <c r="B398" s="32"/>
      <c r="C398" s="33"/>
      <c r="D398" s="33"/>
      <c r="E398" s="33"/>
      <c r="F398" s="33"/>
      <c r="G398" s="33"/>
      <c r="H398" s="33"/>
    </row>
    <row r="399" spans="2:8" ht="12.75">
      <c r="B399" s="32"/>
      <c r="C399" s="33"/>
      <c r="D399" s="33"/>
      <c r="E399" s="33"/>
      <c r="F399" s="33"/>
      <c r="G399" s="33"/>
      <c r="H399" s="33"/>
    </row>
    <row r="400" spans="2:8" ht="12.75">
      <c r="B400" s="32"/>
      <c r="C400" s="33"/>
      <c r="D400" s="33"/>
      <c r="E400" s="33"/>
      <c r="F400" s="33"/>
      <c r="G400" s="33"/>
      <c r="H400" s="33"/>
    </row>
    <row r="401" spans="2:8" ht="12.75">
      <c r="B401" s="32"/>
      <c r="C401" s="33"/>
      <c r="D401" s="33"/>
      <c r="E401" s="33"/>
      <c r="F401" s="33"/>
      <c r="G401" s="33"/>
      <c r="H401" s="33"/>
    </row>
    <row r="402" spans="2:8" ht="12.75">
      <c r="B402" s="32"/>
      <c r="C402" s="33"/>
      <c r="D402" s="33"/>
      <c r="E402" s="33"/>
      <c r="F402" s="33"/>
      <c r="G402" s="33"/>
      <c r="H402" s="33"/>
    </row>
    <row r="403" spans="2:8" ht="12.75">
      <c r="B403" s="32"/>
      <c r="C403" s="33"/>
      <c r="D403" s="33"/>
      <c r="E403" s="33"/>
      <c r="F403" s="33"/>
      <c r="G403" s="33"/>
      <c r="H403" s="33"/>
    </row>
    <row r="404" spans="2:8" ht="12.75">
      <c r="B404" s="32"/>
      <c r="C404" s="33"/>
      <c r="D404" s="33"/>
      <c r="E404" s="33"/>
      <c r="F404" s="33"/>
      <c r="G404" s="33"/>
      <c r="H404" s="33"/>
    </row>
    <row r="405" spans="2:8" ht="12.75">
      <c r="B405" s="32"/>
      <c r="C405" s="33"/>
      <c r="D405" s="33"/>
      <c r="E405" s="33"/>
      <c r="F405" s="33"/>
      <c r="G405" s="33"/>
      <c r="H405" s="33"/>
    </row>
    <row r="406" spans="2:8" ht="12.75">
      <c r="B406" s="32"/>
      <c r="C406" s="33"/>
      <c r="D406" s="33"/>
      <c r="E406" s="33"/>
      <c r="F406" s="33"/>
      <c r="G406" s="33"/>
      <c r="H406" s="33"/>
    </row>
    <row r="407" spans="2:8" ht="12.75">
      <c r="B407" s="32"/>
      <c r="C407" s="33"/>
      <c r="D407" s="33"/>
      <c r="E407" s="33"/>
      <c r="F407" s="33"/>
      <c r="G407" s="33"/>
      <c r="H407" s="33"/>
    </row>
    <row r="408" spans="2:8" ht="12.75">
      <c r="B408" s="32"/>
      <c r="C408" s="33"/>
      <c r="D408" s="33"/>
      <c r="E408" s="33"/>
      <c r="F408" s="33"/>
      <c r="G408" s="33"/>
      <c r="H408" s="33"/>
    </row>
    <row r="409" spans="2:8" ht="12.75">
      <c r="B409" s="32"/>
      <c r="C409" s="33"/>
      <c r="D409" s="33"/>
      <c r="E409" s="33"/>
      <c r="F409" s="33"/>
      <c r="G409" s="33"/>
      <c r="H409" s="33"/>
    </row>
    <row r="410" spans="2:8" ht="12.75">
      <c r="B410" s="32"/>
      <c r="C410" s="33"/>
      <c r="D410" s="33"/>
      <c r="E410" s="33"/>
      <c r="F410" s="33"/>
      <c r="G410" s="33"/>
      <c r="H410" s="33"/>
    </row>
    <row r="411" spans="2:8" ht="12.75">
      <c r="B411" s="32"/>
      <c r="C411" s="33"/>
      <c r="D411" s="33"/>
      <c r="E411" s="33"/>
      <c r="F411" s="33"/>
      <c r="G411" s="33"/>
      <c r="H411" s="33"/>
    </row>
    <row r="412" spans="2:8" ht="12.75">
      <c r="B412" s="32"/>
      <c r="C412" s="33"/>
      <c r="D412" s="33"/>
      <c r="E412" s="33"/>
      <c r="F412" s="33"/>
      <c r="G412" s="33"/>
      <c r="H412" s="33"/>
    </row>
    <row r="413" spans="2:8" ht="12.75">
      <c r="B413" s="32"/>
      <c r="C413" s="33"/>
      <c r="D413" s="33"/>
      <c r="E413" s="33"/>
      <c r="F413" s="33"/>
      <c r="G413" s="33"/>
      <c r="H413" s="33"/>
    </row>
    <row r="414" spans="2:8" ht="12.75">
      <c r="B414" s="32"/>
      <c r="C414" s="33"/>
      <c r="D414" s="33"/>
      <c r="E414" s="33"/>
      <c r="F414" s="33"/>
      <c r="G414" s="33"/>
      <c r="H414" s="33"/>
    </row>
    <row r="415" spans="2:8" ht="12.75">
      <c r="B415" s="32"/>
      <c r="C415" s="33"/>
      <c r="D415" s="33"/>
      <c r="E415" s="33"/>
      <c r="F415" s="33"/>
      <c r="G415" s="33"/>
      <c r="H415" s="33"/>
    </row>
    <row r="416" spans="2:8" ht="12.75">
      <c r="B416" s="32"/>
      <c r="C416" s="33"/>
      <c r="D416" s="33"/>
      <c r="E416" s="33"/>
      <c r="F416" s="33"/>
      <c r="G416" s="33"/>
      <c r="H416" s="33"/>
    </row>
    <row r="417" spans="2:8" ht="12.75">
      <c r="B417" s="32"/>
      <c r="C417" s="33"/>
      <c r="D417" s="33"/>
      <c r="E417" s="33"/>
      <c r="F417" s="33"/>
      <c r="G417" s="33"/>
      <c r="H417" s="33"/>
    </row>
    <row r="418" spans="2:8" ht="12.75">
      <c r="B418" s="32"/>
      <c r="C418" s="33"/>
      <c r="D418" s="33"/>
      <c r="E418" s="33"/>
      <c r="F418" s="33"/>
      <c r="G418" s="33"/>
      <c r="H418" s="33"/>
    </row>
    <row r="419" spans="2:8" ht="12.75">
      <c r="B419" s="32"/>
      <c r="C419" s="33"/>
      <c r="D419" s="33"/>
      <c r="E419" s="33"/>
      <c r="F419" s="33"/>
      <c r="G419" s="33"/>
      <c r="H419" s="33"/>
    </row>
    <row r="420" spans="2:8" ht="12.75">
      <c r="B420" s="32"/>
      <c r="C420" s="33"/>
      <c r="D420" s="33"/>
      <c r="E420" s="33"/>
      <c r="F420" s="33"/>
      <c r="G420" s="33"/>
      <c r="H420" s="33"/>
    </row>
    <row r="421" spans="2:8" ht="12.75">
      <c r="B421" s="32"/>
      <c r="C421" s="33"/>
      <c r="D421" s="33"/>
      <c r="E421" s="33"/>
      <c r="F421" s="33"/>
      <c r="G421" s="33"/>
      <c r="H421" s="33"/>
    </row>
    <row r="422" spans="2:8" ht="12.75">
      <c r="B422" s="32"/>
      <c r="C422" s="33"/>
      <c r="D422" s="33"/>
      <c r="E422" s="33"/>
      <c r="F422" s="33"/>
      <c r="G422" s="33"/>
      <c r="H422" s="33"/>
    </row>
    <row r="423" spans="2:8" ht="12.75">
      <c r="B423" s="32"/>
      <c r="C423" s="33"/>
      <c r="D423" s="33"/>
      <c r="E423" s="33"/>
      <c r="F423" s="33"/>
      <c r="G423" s="33"/>
      <c r="H423" s="33"/>
    </row>
    <row r="424" spans="2:8" ht="12.75">
      <c r="B424" s="32"/>
      <c r="C424" s="33"/>
      <c r="D424" s="33"/>
      <c r="E424" s="33"/>
      <c r="F424" s="33"/>
      <c r="G424" s="33"/>
      <c r="H424" s="33"/>
    </row>
    <row r="425" spans="2:8" ht="12.75">
      <c r="B425" s="32"/>
      <c r="C425" s="33"/>
      <c r="D425" s="33"/>
      <c r="E425" s="33"/>
      <c r="F425" s="33"/>
      <c r="G425" s="33"/>
      <c r="H425" s="33"/>
    </row>
    <row r="426" spans="2:8" ht="12.75">
      <c r="B426" s="32"/>
      <c r="C426" s="33"/>
      <c r="D426" s="33"/>
      <c r="E426" s="33"/>
      <c r="F426" s="33"/>
      <c r="G426" s="33"/>
      <c r="H426" s="33"/>
    </row>
    <row r="427" spans="2:8" ht="12.75">
      <c r="B427" s="32"/>
      <c r="C427" s="33"/>
      <c r="D427" s="33"/>
      <c r="E427" s="33"/>
      <c r="F427" s="33"/>
      <c r="G427" s="33"/>
      <c r="H427" s="33"/>
    </row>
    <row r="428" spans="2:8" ht="12.75">
      <c r="B428" s="32"/>
      <c r="C428" s="33"/>
      <c r="D428" s="33"/>
      <c r="E428" s="33"/>
      <c r="F428" s="33"/>
      <c r="G428" s="33"/>
      <c r="H428" s="33"/>
    </row>
    <row r="429" spans="2:8" ht="12.75">
      <c r="B429" s="32"/>
      <c r="C429" s="33"/>
      <c r="D429" s="33"/>
      <c r="E429" s="33"/>
      <c r="F429" s="33"/>
      <c r="G429" s="33"/>
      <c r="H429" s="33"/>
    </row>
    <row r="430" spans="2:8" ht="12.75">
      <c r="B430" s="32"/>
      <c r="C430" s="33"/>
      <c r="D430" s="33"/>
      <c r="E430" s="33"/>
      <c r="F430" s="33"/>
      <c r="G430" s="33"/>
      <c r="H430" s="33"/>
    </row>
    <row r="431" spans="2:8" ht="12.75">
      <c r="B431" s="32"/>
      <c r="C431" s="33"/>
      <c r="D431" s="33"/>
      <c r="E431" s="33"/>
      <c r="F431" s="33"/>
      <c r="G431" s="33"/>
      <c r="H431" s="33"/>
    </row>
    <row r="432" spans="2:8" ht="12.75">
      <c r="B432" s="32"/>
      <c r="C432" s="33"/>
      <c r="D432" s="33"/>
      <c r="E432" s="33"/>
      <c r="F432" s="33"/>
      <c r="G432" s="33"/>
      <c r="H432" s="33"/>
    </row>
    <row r="433" spans="2:8" ht="12.75">
      <c r="B433" s="32"/>
      <c r="C433" s="33"/>
      <c r="D433" s="33"/>
      <c r="E433" s="33"/>
      <c r="F433" s="33"/>
      <c r="G433" s="33"/>
      <c r="H433" s="33"/>
    </row>
    <row r="434" spans="2:8" ht="12.75">
      <c r="B434" s="32"/>
      <c r="C434" s="33"/>
      <c r="D434" s="33"/>
      <c r="E434" s="33"/>
      <c r="F434" s="33"/>
      <c r="G434" s="33"/>
      <c r="H434" s="33"/>
    </row>
    <row r="435" spans="2:8" ht="12.75">
      <c r="B435" s="32"/>
      <c r="C435" s="33"/>
      <c r="D435" s="33"/>
      <c r="E435" s="33"/>
      <c r="F435" s="33"/>
      <c r="G435" s="33"/>
      <c r="H435" s="33"/>
    </row>
    <row r="436" spans="2:8" ht="12.75">
      <c r="B436" s="32"/>
      <c r="C436" s="33"/>
      <c r="D436" s="33"/>
      <c r="E436" s="33"/>
      <c r="F436" s="33"/>
      <c r="G436" s="33"/>
      <c r="H436" s="33"/>
    </row>
    <row r="437" spans="2:8" ht="12.75">
      <c r="B437" s="32"/>
      <c r="C437" s="33"/>
      <c r="D437" s="33"/>
      <c r="E437" s="33"/>
      <c r="F437" s="33"/>
      <c r="G437" s="33"/>
      <c r="H437" s="33"/>
    </row>
    <row r="438" spans="2:8" ht="12.75">
      <c r="B438" s="32"/>
      <c r="C438" s="33"/>
      <c r="D438" s="33"/>
      <c r="E438" s="33"/>
      <c r="F438" s="33"/>
      <c r="G438" s="33"/>
      <c r="H438" s="33"/>
    </row>
    <row r="439" spans="2:8" ht="12.75">
      <c r="B439" s="32"/>
      <c r="C439" s="33"/>
      <c r="D439" s="33"/>
      <c r="E439" s="33"/>
      <c r="F439" s="33"/>
      <c r="G439" s="33"/>
      <c r="H439" s="33"/>
    </row>
    <row r="440" spans="2:8" ht="12.75">
      <c r="B440" s="32"/>
      <c r="C440" s="33"/>
      <c r="D440" s="33"/>
      <c r="E440" s="33"/>
      <c r="F440" s="33"/>
      <c r="G440" s="33"/>
      <c r="H440" s="33"/>
    </row>
    <row r="441" spans="2:8" ht="12.75">
      <c r="B441" s="32"/>
      <c r="C441" s="33"/>
      <c r="D441" s="33"/>
      <c r="E441" s="33"/>
      <c r="F441" s="33"/>
      <c r="G441" s="33"/>
      <c r="H441" s="33"/>
    </row>
    <row r="442" spans="2:8" ht="12.75">
      <c r="B442" s="32"/>
      <c r="C442" s="33"/>
      <c r="D442" s="33"/>
      <c r="E442" s="33"/>
      <c r="F442" s="33"/>
      <c r="G442" s="33"/>
      <c r="H442" s="33"/>
    </row>
    <row r="443" spans="2:8" ht="12.75">
      <c r="B443" s="32"/>
      <c r="C443" s="33"/>
      <c r="D443" s="33"/>
      <c r="E443" s="33"/>
      <c r="F443" s="33"/>
      <c r="G443" s="33"/>
      <c r="H443" s="33"/>
    </row>
    <row r="444" spans="2:8" ht="12.75">
      <c r="B444" s="32"/>
      <c r="C444" s="33"/>
      <c r="D444" s="33"/>
      <c r="E444" s="33"/>
      <c r="F444" s="33"/>
      <c r="G444" s="33"/>
      <c r="H444" s="33"/>
    </row>
    <row r="445" spans="2:8" ht="12.75">
      <c r="B445" s="32"/>
      <c r="C445" s="33"/>
      <c r="D445" s="33"/>
      <c r="E445" s="33"/>
      <c r="F445" s="33"/>
      <c r="G445" s="33"/>
      <c r="H445" s="33"/>
    </row>
    <row r="446" spans="2:8" ht="12.75">
      <c r="B446" s="32"/>
      <c r="C446" s="33"/>
      <c r="D446" s="33"/>
      <c r="E446" s="33"/>
      <c r="F446" s="33"/>
      <c r="G446" s="33"/>
      <c r="H446" s="33"/>
    </row>
    <row r="447" spans="2:8" ht="12.75">
      <c r="B447" s="32"/>
      <c r="C447" s="33"/>
      <c r="D447" s="33"/>
      <c r="E447" s="33"/>
      <c r="F447" s="33"/>
      <c r="G447" s="33"/>
      <c r="H447" s="33"/>
    </row>
    <row r="448" spans="2:8" ht="12.75">
      <c r="B448" s="32"/>
      <c r="C448" s="33"/>
      <c r="D448" s="33"/>
      <c r="E448" s="33"/>
      <c r="F448" s="33"/>
      <c r="G448" s="33"/>
      <c r="H448" s="33"/>
    </row>
    <row r="449" spans="2:8" ht="12.75">
      <c r="B449" s="32"/>
      <c r="C449" s="33"/>
      <c r="D449" s="33"/>
      <c r="E449" s="33"/>
      <c r="F449" s="33"/>
      <c r="G449" s="33"/>
      <c r="H449" s="33"/>
    </row>
    <row r="450" spans="2:8" ht="12.75">
      <c r="B450" s="33"/>
      <c r="C450" s="33"/>
      <c r="D450" s="33"/>
      <c r="E450" s="33"/>
      <c r="F450" s="33"/>
      <c r="G450" s="33"/>
      <c r="H450" s="33"/>
    </row>
    <row r="451" spans="2:8" ht="12.75">
      <c r="B451" s="33"/>
      <c r="C451" s="33"/>
      <c r="D451" s="33"/>
      <c r="E451" s="33"/>
      <c r="F451" s="33"/>
      <c r="G451" s="33"/>
      <c r="H451" s="33"/>
    </row>
    <row r="452" spans="2:8" ht="12.75">
      <c r="B452" s="33"/>
      <c r="C452" s="33"/>
      <c r="D452" s="33"/>
      <c r="E452" s="33"/>
      <c r="F452" s="33"/>
      <c r="G452" s="33"/>
      <c r="H452" s="33"/>
    </row>
    <row r="453" spans="2:8" ht="12.75">
      <c r="B453" s="33"/>
      <c r="C453" s="33"/>
      <c r="D453" s="33"/>
      <c r="E453" s="33"/>
      <c r="F453" s="33"/>
      <c r="G453" s="33"/>
      <c r="H453" s="33"/>
    </row>
    <row r="454" spans="2:8" ht="12.75">
      <c r="B454" s="33"/>
      <c r="C454" s="33"/>
      <c r="D454" s="33"/>
      <c r="E454" s="33"/>
      <c r="F454" s="33"/>
      <c r="G454" s="33"/>
      <c r="H454" s="33"/>
    </row>
    <row r="455" spans="2:8" ht="12.75">
      <c r="B455" s="33"/>
      <c r="C455" s="33"/>
      <c r="D455" s="33"/>
      <c r="E455" s="33"/>
      <c r="F455" s="33"/>
      <c r="G455" s="33"/>
      <c r="H455" s="33"/>
    </row>
    <row r="456" spans="2:8" ht="12.75">
      <c r="B456" s="33"/>
      <c r="C456" s="33"/>
      <c r="D456" s="33"/>
      <c r="E456" s="33"/>
      <c r="F456" s="33"/>
      <c r="G456" s="33"/>
      <c r="H456" s="33"/>
    </row>
    <row r="457" spans="2:8" ht="12.75">
      <c r="B457" s="33"/>
      <c r="C457" s="33"/>
      <c r="D457" s="33"/>
      <c r="E457" s="33"/>
      <c r="F457" s="33"/>
      <c r="G457" s="33"/>
      <c r="H457" s="33"/>
    </row>
    <row r="458" spans="2:8" ht="12.75">
      <c r="B458" s="33"/>
      <c r="C458" s="33"/>
      <c r="D458" s="33"/>
      <c r="E458" s="33"/>
      <c r="F458" s="33"/>
      <c r="G458" s="33"/>
      <c r="H458" s="33"/>
    </row>
    <row r="459" spans="2:8" ht="12.75">
      <c r="B459" s="33"/>
      <c r="C459" s="33"/>
      <c r="D459" s="33"/>
      <c r="E459" s="33"/>
      <c r="F459" s="33"/>
      <c r="G459" s="33"/>
      <c r="H459" s="33"/>
    </row>
    <row r="460" spans="2:8" ht="12.75">
      <c r="B460" s="33"/>
      <c r="C460" s="33"/>
      <c r="D460" s="33"/>
      <c r="E460" s="33"/>
      <c r="F460" s="33"/>
      <c r="G460" s="33"/>
      <c r="H460" s="33"/>
    </row>
    <row r="461" spans="2:8" ht="12.75">
      <c r="B461" s="33"/>
      <c r="C461" s="33"/>
      <c r="D461" s="33"/>
      <c r="E461" s="33"/>
      <c r="F461" s="33"/>
      <c r="G461" s="33"/>
      <c r="H461" s="33"/>
    </row>
    <row r="462" spans="2:8" ht="12.75">
      <c r="B462" s="33"/>
      <c r="C462" s="33"/>
      <c r="D462" s="33"/>
      <c r="E462" s="33"/>
      <c r="F462" s="33"/>
      <c r="G462" s="33"/>
      <c r="H462" s="33"/>
    </row>
    <row r="463" spans="2:8" ht="12.75">
      <c r="B463" s="33"/>
      <c r="C463" s="33"/>
      <c r="D463" s="33"/>
      <c r="E463" s="33"/>
      <c r="F463" s="33"/>
      <c r="G463" s="33"/>
      <c r="H463" s="33"/>
    </row>
    <row r="464" spans="2:8" ht="12.75">
      <c r="B464" s="33"/>
      <c r="C464" s="33"/>
      <c r="D464" s="33"/>
      <c r="E464" s="33"/>
      <c r="F464" s="33"/>
      <c r="G464" s="33"/>
      <c r="H464" s="33"/>
    </row>
    <row r="465" spans="2:8" ht="12.75">
      <c r="B465" s="33"/>
      <c r="C465" s="33"/>
      <c r="D465" s="33"/>
      <c r="E465" s="33"/>
      <c r="F465" s="33"/>
      <c r="G465" s="33"/>
      <c r="H465" s="33"/>
    </row>
    <row r="466" spans="2:8" ht="12.75">
      <c r="B466" s="33"/>
      <c r="C466" s="33"/>
      <c r="D466" s="33"/>
      <c r="E466" s="33"/>
      <c r="F466" s="33"/>
      <c r="G466" s="33"/>
      <c r="H466" s="33"/>
    </row>
    <row r="467" spans="2:8" ht="12.75">
      <c r="B467" s="33"/>
      <c r="C467" s="33"/>
      <c r="D467" s="33"/>
      <c r="E467" s="33"/>
      <c r="F467" s="33"/>
      <c r="G467" s="33"/>
      <c r="H467" s="33"/>
    </row>
    <row r="468" spans="2:8" ht="12.75">
      <c r="B468" s="33"/>
      <c r="C468" s="33"/>
      <c r="D468" s="33"/>
      <c r="E468" s="33"/>
      <c r="F468" s="33"/>
      <c r="G468" s="33"/>
      <c r="H468" s="33"/>
    </row>
    <row r="469" spans="2:8" ht="12.75">
      <c r="B469" s="33"/>
      <c r="C469" s="33"/>
      <c r="D469" s="33"/>
      <c r="E469" s="33"/>
      <c r="F469" s="33"/>
      <c r="G469" s="33"/>
      <c r="H469" s="33"/>
    </row>
    <row r="470" spans="2:8" ht="12.75">
      <c r="B470" s="33"/>
      <c r="C470" s="33"/>
      <c r="D470" s="33"/>
      <c r="E470" s="33"/>
      <c r="F470" s="33"/>
      <c r="G470" s="33"/>
      <c r="H470" s="33"/>
    </row>
    <row r="471" spans="2:8" ht="12.75">
      <c r="B471" s="33"/>
      <c r="C471" s="33"/>
      <c r="D471" s="33"/>
      <c r="E471" s="33"/>
      <c r="F471" s="33"/>
      <c r="G471" s="33"/>
      <c r="H471" s="33"/>
    </row>
    <row r="472" spans="2:8" ht="12.75">
      <c r="B472" s="33"/>
      <c r="C472" s="33"/>
      <c r="D472" s="33"/>
      <c r="E472" s="33"/>
      <c r="F472" s="33"/>
      <c r="G472" s="33"/>
      <c r="H472" s="33"/>
    </row>
    <row r="473" spans="2:8" ht="12.75">
      <c r="B473" s="33"/>
      <c r="C473" s="33"/>
      <c r="D473" s="33"/>
      <c r="E473" s="33"/>
      <c r="F473" s="33"/>
      <c r="G473" s="33"/>
      <c r="H473" s="33"/>
    </row>
    <row r="474" spans="2:8" ht="12.75">
      <c r="B474" s="33"/>
      <c r="C474" s="33"/>
      <c r="D474" s="33"/>
      <c r="E474" s="33"/>
      <c r="F474" s="33"/>
      <c r="G474" s="33"/>
      <c r="H474" s="33"/>
    </row>
    <row r="475" spans="4:8" ht="12.75">
      <c r="D475" s="33"/>
      <c r="E475" s="33"/>
      <c r="F475" s="33"/>
      <c r="G475" s="33"/>
      <c r="H475" s="33"/>
    </row>
    <row r="476" spans="4:8" ht="12.75">
      <c r="D476" s="33"/>
      <c r="E476" s="33"/>
      <c r="F476" s="33"/>
      <c r="G476" s="33"/>
      <c r="H476" s="33"/>
    </row>
    <row r="477" spans="4:8" ht="12.75">
      <c r="D477" s="33"/>
      <c r="E477" s="33"/>
      <c r="F477" s="33"/>
      <c r="G477" s="33"/>
      <c r="H477" s="33"/>
    </row>
    <row r="478" spans="4:8" ht="12.75">
      <c r="D478" s="33"/>
      <c r="E478" s="33"/>
      <c r="F478" s="33"/>
      <c r="G478" s="33"/>
      <c r="H478" s="33"/>
    </row>
    <row r="479" spans="4:8" ht="12.75">
      <c r="D479" s="33"/>
      <c r="E479" s="33"/>
      <c r="F479" s="33"/>
      <c r="G479" s="33"/>
      <c r="H479" s="33"/>
    </row>
    <row r="480" spans="4:8" ht="12.75">
      <c r="D480" s="33"/>
      <c r="E480" s="33"/>
      <c r="F480" s="33"/>
      <c r="G480" s="33"/>
      <c r="H480" s="33"/>
    </row>
    <row r="481" spans="4:8" ht="12.75">
      <c r="D481" s="33"/>
      <c r="E481" s="33"/>
      <c r="F481" s="33"/>
      <c r="G481" s="33"/>
      <c r="H481" s="33"/>
    </row>
    <row r="482" spans="4:8" ht="12.75">
      <c r="D482" s="33"/>
      <c r="E482" s="33"/>
      <c r="F482" s="33"/>
      <c r="G482" s="33"/>
      <c r="H482" s="33"/>
    </row>
    <row r="483" spans="4:8" ht="12.75">
      <c r="D483" s="33"/>
      <c r="E483" s="33"/>
      <c r="F483" s="33"/>
      <c r="G483" s="33"/>
      <c r="H483" s="33"/>
    </row>
    <row r="484" spans="4:8" ht="12.75">
      <c r="D484" s="33"/>
      <c r="E484" s="33"/>
      <c r="F484" s="33"/>
      <c r="G484" s="33"/>
      <c r="H484" s="33"/>
    </row>
    <row r="485" spans="4:8" ht="12.75">
      <c r="D485" s="33"/>
      <c r="E485" s="33"/>
      <c r="F485" s="33"/>
      <c r="G485" s="33"/>
      <c r="H485" s="33"/>
    </row>
    <row r="486" spans="4:8" ht="12.75">
      <c r="D486" s="33"/>
      <c r="E486" s="33"/>
      <c r="F486" s="33"/>
      <c r="G486" s="33"/>
      <c r="H486" s="33"/>
    </row>
    <row r="487" spans="4:8" ht="12.75">
      <c r="D487" s="33"/>
      <c r="E487" s="33"/>
      <c r="F487" s="33"/>
      <c r="G487" s="33"/>
      <c r="H487" s="33"/>
    </row>
    <row r="488" spans="4:8" ht="12.75">
      <c r="D488" s="33"/>
      <c r="E488" s="33"/>
      <c r="F488" s="33"/>
      <c r="G488" s="33"/>
      <c r="H488" s="33"/>
    </row>
    <row r="489" spans="4:8" ht="12.75">
      <c r="D489" s="33"/>
      <c r="E489" s="33"/>
      <c r="F489" s="33"/>
      <c r="G489" s="33"/>
      <c r="H489" s="33"/>
    </row>
    <row r="490" spans="4:8" ht="12.75">
      <c r="D490" s="33"/>
      <c r="E490" s="33"/>
      <c r="F490" s="33"/>
      <c r="G490" s="33"/>
      <c r="H490" s="33"/>
    </row>
    <row r="491" spans="4:8" ht="12.75">
      <c r="D491" s="33"/>
      <c r="E491" s="33"/>
      <c r="F491" s="33"/>
      <c r="G491" s="33"/>
      <c r="H491" s="33"/>
    </row>
    <row r="492" spans="4:8" ht="12.75">
      <c r="D492" s="33"/>
      <c r="E492" s="33"/>
      <c r="F492" s="33"/>
      <c r="G492" s="33"/>
      <c r="H492" s="33"/>
    </row>
    <row r="493" spans="4:8" ht="12.75">
      <c r="D493" s="33"/>
      <c r="E493" s="33"/>
      <c r="F493" s="33"/>
      <c r="G493" s="33"/>
      <c r="H493" s="33"/>
    </row>
    <row r="494" spans="4:8" ht="12.75">
      <c r="D494" s="33"/>
      <c r="E494" s="33"/>
      <c r="F494" s="33"/>
      <c r="G494" s="33"/>
      <c r="H494" s="33"/>
    </row>
    <row r="495" spans="4:8" ht="12.75">
      <c r="D495" s="33"/>
      <c r="E495" s="33"/>
      <c r="F495" s="33"/>
      <c r="G495" s="33"/>
      <c r="H495" s="33"/>
    </row>
    <row r="496" spans="4:8" ht="12.75">
      <c r="D496" s="33"/>
      <c r="E496" s="33"/>
      <c r="F496" s="33"/>
      <c r="G496" s="33"/>
      <c r="H496" s="33"/>
    </row>
    <row r="497" spans="4:8" ht="12.75">
      <c r="D497" s="33"/>
      <c r="E497" s="33"/>
      <c r="F497" s="33"/>
      <c r="G497" s="33"/>
      <c r="H497" s="33"/>
    </row>
    <row r="498" spans="4:8" ht="12.75">
      <c r="D498" s="33"/>
      <c r="E498" s="33"/>
      <c r="F498" s="33"/>
      <c r="G498" s="33"/>
      <c r="H498" s="33"/>
    </row>
    <row r="499" spans="4:8" ht="12.75">
      <c r="D499" s="33"/>
      <c r="E499" s="33"/>
      <c r="F499" s="33"/>
      <c r="G499" s="33"/>
      <c r="H499" s="33"/>
    </row>
    <row r="500" spans="4:8" ht="12.75">
      <c r="D500" s="33"/>
      <c r="E500" s="33"/>
      <c r="F500" s="33"/>
      <c r="G500" s="33"/>
      <c r="H500" s="33"/>
    </row>
    <row r="501" spans="4:8" ht="12.75">
      <c r="D501" s="33"/>
      <c r="E501" s="33"/>
      <c r="F501" s="33"/>
      <c r="G501" s="33"/>
      <c r="H501" s="33"/>
    </row>
    <row r="502" spans="4:8" ht="12.75">
      <c r="D502" s="33"/>
      <c r="E502" s="33"/>
      <c r="F502" s="33"/>
      <c r="G502" s="33"/>
      <c r="H502" s="33"/>
    </row>
    <row r="503" spans="4:8" ht="12.75">
      <c r="D503" s="33"/>
      <c r="E503" s="33"/>
      <c r="F503" s="33"/>
      <c r="G503" s="33"/>
      <c r="H503" s="33"/>
    </row>
    <row r="504" spans="4:8" ht="12.75">
      <c r="D504" s="33"/>
      <c r="E504" s="33"/>
      <c r="F504" s="33"/>
      <c r="G504" s="33"/>
      <c r="H504" s="33"/>
    </row>
    <row r="505" spans="4:8" ht="12.75">
      <c r="D505" s="33"/>
      <c r="E505" s="33"/>
      <c r="F505" s="33"/>
      <c r="G505" s="33"/>
      <c r="H505" s="33"/>
    </row>
    <row r="506" spans="4:8" ht="12.75">
      <c r="D506" s="33"/>
      <c r="E506" s="33"/>
      <c r="F506" s="33"/>
      <c r="G506" s="33"/>
      <c r="H506" s="33"/>
    </row>
    <row r="507" spans="4:8" ht="12.75">
      <c r="D507" s="33"/>
      <c r="E507" s="33"/>
      <c r="F507" s="33"/>
      <c r="G507" s="33"/>
      <c r="H507" s="33"/>
    </row>
    <row r="508" spans="4:8" ht="12.75">
      <c r="D508" s="33"/>
      <c r="E508" s="33"/>
      <c r="F508" s="33"/>
      <c r="G508" s="33"/>
      <c r="H508" s="33"/>
    </row>
    <row r="509" spans="4:8" ht="12.75">
      <c r="D509" s="33"/>
      <c r="E509" s="33"/>
      <c r="F509" s="33"/>
      <c r="G509" s="33"/>
      <c r="H509" s="33"/>
    </row>
    <row r="510" spans="4:8" ht="12.75">
      <c r="D510" s="33"/>
      <c r="E510" s="33"/>
      <c r="F510" s="33"/>
      <c r="G510" s="33"/>
      <c r="H510" s="33"/>
    </row>
    <row r="511" spans="4:8" ht="12.75">
      <c r="D511" s="33"/>
      <c r="E511" s="33"/>
      <c r="F511" s="33"/>
      <c r="G511" s="33"/>
      <c r="H511" s="33"/>
    </row>
    <row r="512" spans="4:8" ht="12.75">
      <c r="D512" s="33"/>
      <c r="E512" s="33"/>
      <c r="F512" s="33"/>
      <c r="G512" s="33"/>
      <c r="H512" s="33"/>
    </row>
    <row r="513" spans="4:8" ht="12.75">
      <c r="D513" s="33"/>
      <c r="E513" s="33"/>
      <c r="F513" s="33"/>
      <c r="G513" s="33"/>
      <c r="H513" s="33"/>
    </row>
    <row r="514" spans="4:8" ht="12.75">
      <c r="D514" s="33"/>
      <c r="E514" s="33"/>
      <c r="F514" s="33"/>
      <c r="G514" s="33"/>
      <c r="H514" s="33"/>
    </row>
    <row r="515" spans="4:8" ht="12.75">
      <c r="D515" s="33"/>
      <c r="E515" s="33"/>
      <c r="F515" s="33"/>
      <c r="G515" s="33"/>
      <c r="H515" s="33"/>
    </row>
    <row r="516" spans="4:8" ht="12.75">
      <c r="D516" s="33"/>
      <c r="E516" s="33"/>
      <c r="F516" s="33"/>
      <c r="G516" s="33"/>
      <c r="H516" s="33"/>
    </row>
    <row r="517" spans="4:8" ht="12.75">
      <c r="D517" s="33"/>
      <c r="E517" s="33"/>
      <c r="F517" s="33"/>
      <c r="G517" s="33"/>
      <c r="H517" s="33"/>
    </row>
    <row r="518" spans="4:8" ht="12.75">
      <c r="D518" s="33"/>
      <c r="E518" s="33"/>
      <c r="F518" s="33"/>
      <c r="G518" s="33"/>
      <c r="H518" s="33"/>
    </row>
    <row r="519" spans="4:8" ht="12.75">
      <c r="D519" s="33"/>
      <c r="E519" s="33"/>
      <c r="F519" s="33"/>
      <c r="G519" s="33"/>
      <c r="H519" s="33"/>
    </row>
    <row r="520" spans="4:8" ht="12.75">
      <c r="D520" s="33"/>
      <c r="E520" s="33"/>
      <c r="F520" s="33"/>
      <c r="G520" s="33"/>
      <c r="H520" s="33"/>
    </row>
    <row r="521" spans="4:8" ht="12.75">
      <c r="D521" s="33"/>
      <c r="E521" s="33"/>
      <c r="F521" s="33"/>
      <c r="G521" s="33"/>
      <c r="H521" s="33"/>
    </row>
    <row r="522" spans="4:8" ht="12.75">
      <c r="D522" s="33"/>
      <c r="E522" s="33"/>
      <c r="F522" s="33"/>
      <c r="G522" s="33"/>
      <c r="H522" s="33"/>
    </row>
    <row r="523" spans="4:8" ht="12.75">
      <c r="D523" s="33"/>
      <c r="E523" s="33"/>
      <c r="F523" s="33"/>
      <c r="G523" s="33"/>
      <c r="H523" s="33"/>
    </row>
    <row r="524" spans="4:8" ht="12.75">
      <c r="D524" s="33"/>
      <c r="E524" s="33"/>
      <c r="F524" s="33"/>
      <c r="G524" s="33"/>
      <c r="H524" s="33"/>
    </row>
    <row r="525" spans="4:8" ht="12.75">
      <c r="D525" s="33"/>
      <c r="E525" s="33"/>
      <c r="F525" s="33"/>
      <c r="G525" s="33"/>
      <c r="H525" s="33"/>
    </row>
    <row r="526" spans="4:8" ht="12.75">
      <c r="D526" s="33"/>
      <c r="E526" s="33"/>
      <c r="F526" s="33"/>
      <c r="G526" s="33"/>
      <c r="H526" s="33"/>
    </row>
    <row r="527" spans="4:8" ht="12.75">
      <c r="D527" s="33"/>
      <c r="E527" s="33"/>
      <c r="F527" s="33"/>
      <c r="G527" s="33"/>
      <c r="H527" s="33"/>
    </row>
    <row r="528" spans="4:8" ht="12.75">
      <c r="D528" s="33"/>
      <c r="E528" s="33"/>
      <c r="F528" s="33"/>
      <c r="G528" s="33"/>
      <c r="H528" s="33"/>
    </row>
    <row r="529" spans="4:8" ht="12.75">
      <c r="D529" s="33"/>
      <c r="E529" s="33"/>
      <c r="F529" s="33"/>
      <c r="G529" s="33"/>
      <c r="H529" s="33"/>
    </row>
    <row r="530" spans="4:8" ht="12.75">
      <c r="D530" s="33"/>
      <c r="E530" s="33"/>
      <c r="F530" s="33"/>
      <c r="G530" s="33"/>
      <c r="H530" s="33"/>
    </row>
    <row r="531" spans="4:8" ht="12.75">
      <c r="D531" s="33"/>
      <c r="E531" s="33"/>
      <c r="F531" s="33"/>
      <c r="G531" s="33"/>
      <c r="H531" s="33"/>
    </row>
    <row r="532" spans="4:8" ht="12.75">
      <c r="D532" s="33"/>
      <c r="E532" s="33"/>
      <c r="F532" s="33"/>
      <c r="G532" s="33"/>
      <c r="H532" s="33"/>
    </row>
    <row r="533" spans="4:8" ht="12.75">
      <c r="D533" s="33"/>
      <c r="E533" s="33"/>
      <c r="F533" s="33"/>
      <c r="G533" s="33"/>
      <c r="H533" s="33"/>
    </row>
    <row r="534" spans="4:8" ht="12.75">
      <c r="D534" s="33"/>
      <c r="E534" s="33"/>
      <c r="F534" s="33"/>
      <c r="G534" s="33"/>
      <c r="H534" s="33"/>
    </row>
    <row r="535" spans="4:8" ht="12.75">
      <c r="D535" s="33"/>
      <c r="E535" s="33"/>
      <c r="F535" s="33"/>
      <c r="G535" s="33"/>
      <c r="H535" s="33"/>
    </row>
    <row r="536" spans="4:8" ht="12.75">
      <c r="D536" s="33"/>
      <c r="E536" s="33"/>
      <c r="F536" s="33"/>
      <c r="G536" s="33"/>
      <c r="H536" s="33"/>
    </row>
    <row r="537" spans="4:8" ht="12.75">
      <c r="D537" s="33"/>
      <c r="E537" s="33"/>
      <c r="F537" s="33"/>
      <c r="G537" s="33"/>
      <c r="H537" s="33"/>
    </row>
    <row r="538" spans="4:8" ht="12.75">
      <c r="D538" s="33"/>
      <c r="E538" s="33"/>
      <c r="F538" s="33"/>
      <c r="G538" s="33"/>
      <c r="H538" s="33"/>
    </row>
    <row r="539" spans="4:8" ht="12.75">
      <c r="D539" s="33"/>
      <c r="E539" s="33"/>
      <c r="F539" s="33"/>
      <c r="G539" s="33"/>
      <c r="H539" s="33"/>
    </row>
    <row r="540" spans="4:8" ht="12.75">
      <c r="D540" s="33"/>
      <c r="E540" s="33"/>
      <c r="F540" s="33"/>
      <c r="G540" s="33"/>
      <c r="H540" s="33"/>
    </row>
    <row r="541" spans="4:8" ht="12.75">
      <c r="D541" s="33"/>
      <c r="E541" s="33"/>
      <c r="F541" s="33"/>
      <c r="G541" s="33"/>
      <c r="H541" s="33"/>
    </row>
    <row r="542" spans="4:8" ht="12.75">
      <c r="D542" s="33"/>
      <c r="E542" s="33"/>
      <c r="F542" s="33"/>
      <c r="G542" s="33"/>
      <c r="H542" s="33"/>
    </row>
    <row r="543" spans="4:8" ht="12.75">
      <c r="D543" s="33"/>
      <c r="E543" s="33"/>
      <c r="F543" s="33"/>
      <c r="G543" s="33"/>
      <c r="H543" s="33"/>
    </row>
    <row r="544" spans="4:8" ht="12.75">
      <c r="D544" s="33"/>
      <c r="E544" s="33"/>
      <c r="F544" s="33"/>
      <c r="G544" s="33"/>
      <c r="H544" s="33"/>
    </row>
    <row r="545" spans="4:8" ht="12.75">
      <c r="D545" s="33"/>
      <c r="E545" s="33"/>
      <c r="F545" s="33"/>
      <c r="G545" s="33"/>
      <c r="H545" s="33"/>
    </row>
    <row r="546" spans="4:8" ht="12.75">
      <c r="D546" s="33"/>
      <c r="E546" s="33"/>
      <c r="F546" s="33"/>
      <c r="G546" s="33"/>
      <c r="H546" s="33"/>
    </row>
    <row r="547" spans="4:8" ht="12.75">
      <c r="D547" s="33"/>
      <c r="E547" s="33"/>
      <c r="F547" s="33"/>
      <c r="G547" s="33"/>
      <c r="H547" s="33"/>
    </row>
    <row r="548" spans="4:8" ht="12.75">
      <c r="D548" s="33"/>
      <c r="E548" s="33"/>
      <c r="F548" s="33"/>
      <c r="G548" s="33"/>
      <c r="H548" s="33"/>
    </row>
    <row r="549" spans="4:8" ht="12.75">
      <c r="D549" s="33"/>
      <c r="E549" s="33"/>
      <c r="F549" s="33"/>
      <c r="G549" s="33"/>
      <c r="H549" s="33"/>
    </row>
    <row r="550" spans="4:8" ht="12.75">
      <c r="D550" s="33"/>
      <c r="E550" s="33"/>
      <c r="F550" s="33"/>
      <c r="G550" s="33"/>
      <c r="H550" s="33"/>
    </row>
    <row r="551" spans="4:8" ht="12.75">
      <c r="D551" s="33"/>
      <c r="E551" s="33"/>
      <c r="F551" s="33"/>
      <c r="G551" s="33"/>
      <c r="H551" s="33"/>
    </row>
    <row r="552" spans="4:8" ht="12.75">
      <c r="D552" s="33"/>
      <c r="E552" s="33"/>
      <c r="F552" s="33"/>
      <c r="G552" s="33"/>
      <c r="H552" s="33"/>
    </row>
    <row r="553" spans="4:8" ht="12.75">
      <c r="D553" s="33"/>
      <c r="E553" s="33"/>
      <c r="F553" s="33"/>
      <c r="G553" s="33"/>
      <c r="H553" s="33"/>
    </row>
    <row r="554" spans="4:8" ht="12.75">
      <c r="D554" s="33"/>
      <c r="E554" s="33"/>
      <c r="F554" s="33"/>
      <c r="G554" s="33"/>
      <c r="H554" s="33"/>
    </row>
    <row r="555" spans="4:8" ht="12.75">
      <c r="D555" s="33"/>
      <c r="E555" s="33"/>
      <c r="F555" s="33"/>
      <c r="G555" s="33"/>
      <c r="H555" s="33"/>
    </row>
    <row r="556" spans="4:8" ht="12.75">
      <c r="D556" s="33"/>
      <c r="E556" s="33"/>
      <c r="F556" s="33"/>
      <c r="G556" s="33"/>
      <c r="H556" s="33"/>
    </row>
    <row r="557" spans="4:8" ht="12.75">
      <c r="D557" s="33"/>
      <c r="E557" s="33"/>
      <c r="F557" s="33"/>
      <c r="G557" s="33"/>
      <c r="H557" s="33"/>
    </row>
    <row r="558" spans="4:8" ht="12.75">
      <c r="D558" s="33"/>
      <c r="E558" s="33"/>
      <c r="F558" s="33"/>
      <c r="G558" s="33"/>
      <c r="H558" s="33"/>
    </row>
    <row r="559" spans="4:8" ht="12.75">
      <c r="D559" s="33"/>
      <c r="E559" s="33"/>
      <c r="F559" s="33"/>
      <c r="G559" s="33"/>
      <c r="H559" s="33"/>
    </row>
    <row r="560" spans="4:8" ht="12.75">
      <c r="D560" s="33"/>
      <c r="E560" s="33"/>
      <c r="F560" s="33"/>
      <c r="G560" s="33"/>
      <c r="H560" s="33"/>
    </row>
    <row r="561" spans="4:8" ht="12.75">
      <c r="D561" s="33"/>
      <c r="E561" s="33"/>
      <c r="F561" s="33"/>
      <c r="G561" s="33"/>
      <c r="H561" s="33"/>
    </row>
    <row r="562" spans="4:8" ht="12.75">
      <c r="D562" s="33"/>
      <c r="E562" s="33"/>
      <c r="F562" s="33"/>
      <c r="G562" s="33"/>
      <c r="H562" s="33"/>
    </row>
    <row r="563" spans="4:8" ht="12.75">
      <c r="D563" s="33"/>
      <c r="E563" s="33"/>
      <c r="F563" s="33"/>
      <c r="G563" s="33"/>
      <c r="H563" s="33"/>
    </row>
    <row r="564" spans="4:8" ht="12.75">
      <c r="D564" s="33"/>
      <c r="E564" s="33"/>
      <c r="F564" s="33"/>
      <c r="G564" s="33"/>
      <c r="H564" s="33"/>
    </row>
    <row r="565" spans="4:8" ht="12.75">
      <c r="D565" s="33"/>
      <c r="E565" s="33"/>
      <c r="F565" s="33"/>
      <c r="G565" s="33"/>
      <c r="H565" s="33"/>
    </row>
    <row r="566" spans="4:8" ht="12.75">
      <c r="D566" s="33"/>
      <c r="E566" s="33"/>
      <c r="F566" s="33"/>
      <c r="G566" s="33"/>
      <c r="H566" s="33"/>
    </row>
    <row r="567" spans="4:8" ht="12.75">
      <c r="D567" s="33"/>
      <c r="E567" s="33"/>
      <c r="F567" s="33"/>
      <c r="G567" s="33"/>
      <c r="H567" s="33"/>
    </row>
    <row r="568" spans="4:8" ht="12.75">
      <c r="D568" s="33"/>
      <c r="E568" s="33"/>
      <c r="F568" s="33"/>
      <c r="G568" s="33"/>
      <c r="H568" s="33"/>
    </row>
    <row r="569" spans="4:8" ht="12.75">
      <c r="D569" s="33"/>
      <c r="E569" s="33"/>
      <c r="F569" s="33"/>
      <c r="G569" s="33"/>
      <c r="H569" s="33"/>
    </row>
    <row r="570" spans="4:8" ht="12.75">
      <c r="D570" s="33"/>
      <c r="E570" s="33"/>
      <c r="F570" s="33"/>
      <c r="G570" s="33"/>
      <c r="H570" s="33"/>
    </row>
    <row r="571" spans="4:8" ht="12.75">
      <c r="D571" s="33"/>
      <c r="E571" s="33"/>
      <c r="F571" s="33"/>
      <c r="G571" s="33"/>
      <c r="H571" s="33"/>
    </row>
    <row r="572" spans="4:8" ht="12.75">
      <c r="D572" s="33"/>
      <c r="E572" s="33"/>
      <c r="F572" s="33"/>
      <c r="G572" s="33"/>
      <c r="H572" s="33"/>
    </row>
    <row r="573" spans="4:8" ht="12.75">
      <c r="D573" s="33"/>
      <c r="E573" s="33"/>
      <c r="F573" s="33"/>
      <c r="G573" s="33"/>
      <c r="H573" s="33"/>
    </row>
    <row r="574" spans="4:8" ht="12.75">
      <c r="D574" s="33"/>
      <c r="E574" s="33"/>
      <c r="F574" s="33"/>
      <c r="G574" s="33"/>
      <c r="H574" s="33"/>
    </row>
    <row r="575" spans="4:8" ht="12.75">
      <c r="D575" s="33"/>
      <c r="E575" s="33"/>
      <c r="F575" s="33"/>
      <c r="G575" s="33"/>
      <c r="H575" s="33"/>
    </row>
    <row r="576" spans="4:8" ht="12.75">
      <c r="D576" s="33"/>
      <c r="E576" s="33"/>
      <c r="F576" s="33"/>
      <c r="G576" s="33"/>
      <c r="H576" s="33"/>
    </row>
    <row r="577" spans="4:8" ht="12.75">
      <c r="D577" s="33"/>
      <c r="E577" s="33"/>
      <c r="F577" s="33"/>
      <c r="G577" s="33"/>
      <c r="H577" s="33"/>
    </row>
    <row r="578" spans="4:8" ht="12.75">
      <c r="D578" s="33"/>
      <c r="E578" s="33"/>
      <c r="F578" s="33"/>
      <c r="G578" s="33"/>
      <c r="H578" s="33"/>
    </row>
    <row r="579" spans="4:8" ht="12.75">
      <c r="D579" s="33"/>
      <c r="E579" s="33"/>
      <c r="F579" s="33"/>
      <c r="G579" s="33"/>
      <c r="H579" s="33"/>
    </row>
    <row r="580" spans="4:8" ht="12.75">
      <c r="D580" s="33"/>
      <c r="E580" s="33"/>
      <c r="F580" s="33"/>
      <c r="G580" s="33"/>
      <c r="H580" s="33"/>
    </row>
    <row r="581" spans="4:8" ht="12.75">
      <c r="D581" s="33"/>
      <c r="E581" s="33"/>
      <c r="F581" s="33"/>
      <c r="G581" s="33"/>
      <c r="H581" s="33"/>
    </row>
    <row r="582" spans="4:8" ht="12.75">
      <c r="D582" s="33"/>
      <c r="E582" s="33"/>
      <c r="F582" s="33"/>
      <c r="G582" s="33"/>
      <c r="H582" s="33"/>
    </row>
    <row r="583" spans="4:8" ht="12.75">
      <c r="D583" s="33"/>
      <c r="E583" s="33"/>
      <c r="F583" s="33"/>
      <c r="G583" s="33"/>
      <c r="H583" s="33"/>
    </row>
    <row r="584" spans="4:8" ht="12.75">
      <c r="D584" s="33"/>
      <c r="E584" s="33"/>
      <c r="F584" s="33"/>
      <c r="G584" s="33"/>
      <c r="H584" s="33"/>
    </row>
    <row r="585" spans="4:8" ht="12.75">
      <c r="D585" s="33"/>
      <c r="E585" s="33"/>
      <c r="F585" s="33"/>
      <c r="G585" s="33"/>
      <c r="H585" s="33"/>
    </row>
    <row r="586" spans="4:8" ht="12.75">
      <c r="D586" s="33"/>
      <c r="E586" s="33"/>
      <c r="F586" s="33"/>
      <c r="G586" s="33"/>
      <c r="H586" s="33"/>
    </row>
    <row r="587" spans="4:8" ht="12.75">
      <c r="D587" s="33"/>
      <c r="E587" s="33"/>
      <c r="F587" s="33"/>
      <c r="G587" s="33"/>
      <c r="H587" s="33"/>
    </row>
    <row r="588" spans="4:8" ht="12.75">
      <c r="D588" s="33"/>
      <c r="E588" s="33"/>
      <c r="F588" s="33"/>
      <c r="G588" s="33"/>
      <c r="H588" s="33"/>
    </row>
    <row r="589" spans="4:8" ht="12.75">
      <c r="D589" s="33"/>
      <c r="E589" s="33"/>
      <c r="F589" s="33"/>
      <c r="G589" s="33"/>
      <c r="H589" s="33"/>
    </row>
    <row r="590" spans="4:8" ht="12.75">
      <c r="D590" s="33"/>
      <c r="E590" s="33"/>
      <c r="F590" s="33"/>
      <c r="G590" s="33"/>
      <c r="H590" s="33"/>
    </row>
    <row r="591" spans="4:8" ht="12.75">
      <c r="D591" s="33"/>
      <c r="E591" s="33"/>
      <c r="F591" s="33"/>
      <c r="G591" s="33"/>
      <c r="H591" s="33"/>
    </row>
    <row r="592" spans="4:8" ht="12.75">
      <c r="D592" s="33"/>
      <c r="E592" s="33"/>
      <c r="F592" s="33"/>
      <c r="G592" s="33"/>
      <c r="H592" s="33"/>
    </row>
    <row r="593" spans="4:8" ht="12.75">
      <c r="D593" s="33"/>
      <c r="E593" s="33"/>
      <c r="F593" s="33"/>
      <c r="G593" s="33"/>
      <c r="H593" s="33"/>
    </row>
    <row r="594" spans="4:8" ht="12.75">
      <c r="D594" s="33"/>
      <c r="E594" s="33"/>
      <c r="F594" s="33"/>
      <c r="G594" s="33"/>
      <c r="H594" s="33"/>
    </row>
    <row r="595" spans="4:8" ht="12.75">
      <c r="D595" s="33"/>
      <c r="E595" s="33"/>
      <c r="F595" s="33"/>
      <c r="G595" s="33"/>
      <c r="H595" s="33"/>
    </row>
    <row r="596" spans="4:8" ht="12.75">
      <c r="D596" s="33"/>
      <c r="E596" s="33"/>
      <c r="F596" s="33"/>
      <c r="G596" s="33"/>
      <c r="H596" s="33"/>
    </row>
    <row r="597" spans="4:8" ht="12.75">
      <c r="D597" s="33"/>
      <c r="E597" s="33"/>
      <c r="F597" s="33"/>
      <c r="G597" s="33"/>
      <c r="H597" s="33"/>
    </row>
    <row r="598" spans="4:8" ht="12.75">
      <c r="D598" s="33"/>
      <c r="E598" s="33"/>
      <c r="F598" s="33"/>
      <c r="G598" s="33"/>
      <c r="H598" s="33"/>
    </row>
    <row r="599" spans="4:8" ht="12.75">
      <c r="D599" s="33"/>
      <c r="E599" s="33"/>
      <c r="F599" s="33"/>
      <c r="G599" s="33"/>
      <c r="H599" s="33"/>
    </row>
    <row r="600" spans="4:8" ht="12.75">
      <c r="D600" s="33"/>
      <c r="E600" s="33"/>
      <c r="F600" s="33"/>
      <c r="G600" s="33"/>
      <c r="H600" s="33"/>
    </row>
    <row r="601" spans="4:8" ht="12.75">
      <c r="D601" s="33"/>
      <c r="E601" s="33"/>
      <c r="F601" s="33"/>
      <c r="G601" s="33"/>
      <c r="H601" s="33"/>
    </row>
    <row r="602" spans="4:8" ht="12.75">
      <c r="D602" s="33"/>
      <c r="E602" s="33"/>
      <c r="F602" s="33"/>
      <c r="G602" s="33"/>
      <c r="H602" s="33"/>
    </row>
    <row r="603" spans="4:8" ht="12.75">
      <c r="D603" s="33"/>
      <c r="E603" s="33"/>
      <c r="F603" s="33"/>
      <c r="G603" s="33"/>
      <c r="H603" s="33"/>
    </row>
    <row r="604" spans="4:8" ht="12.75">
      <c r="D604" s="33"/>
      <c r="E604" s="33"/>
      <c r="F604" s="33"/>
      <c r="G604" s="33"/>
      <c r="H604" s="33"/>
    </row>
    <row r="605" spans="4:8" ht="12.75">
      <c r="D605" s="33"/>
      <c r="E605" s="33"/>
      <c r="F605" s="33"/>
      <c r="G605" s="33"/>
      <c r="H605" s="33"/>
    </row>
    <row r="606" spans="4:8" ht="12.75">
      <c r="D606" s="33"/>
      <c r="E606" s="33"/>
      <c r="F606" s="33"/>
      <c r="G606" s="33"/>
      <c r="H606" s="33"/>
    </row>
    <row r="607" spans="4:8" ht="12.75">
      <c r="D607" s="33"/>
      <c r="E607" s="33"/>
      <c r="F607" s="33"/>
      <c r="G607" s="33"/>
      <c r="H607" s="33"/>
    </row>
    <row r="608" spans="4:8" ht="12.75">
      <c r="D608" s="33"/>
      <c r="E608" s="33"/>
      <c r="F608" s="33"/>
      <c r="G608" s="33"/>
      <c r="H608" s="33"/>
    </row>
    <row r="609" spans="4:8" ht="12.75">
      <c r="D609" s="33"/>
      <c r="E609" s="33"/>
      <c r="F609" s="33"/>
      <c r="G609" s="33"/>
      <c r="H609" s="33"/>
    </row>
    <row r="610" spans="4:8" ht="12.75">
      <c r="D610" s="33"/>
      <c r="E610" s="33"/>
      <c r="F610" s="33"/>
      <c r="G610" s="33"/>
      <c r="H610" s="33"/>
    </row>
    <row r="611" spans="4:8" ht="12.75">
      <c r="D611" s="33"/>
      <c r="E611" s="33"/>
      <c r="F611" s="33"/>
      <c r="G611" s="33"/>
      <c r="H611" s="33"/>
    </row>
    <row r="612" spans="4:8" ht="12.75">
      <c r="D612" s="33"/>
      <c r="E612" s="33"/>
      <c r="F612" s="33"/>
      <c r="G612" s="33"/>
      <c r="H612" s="33"/>
    </row>
    <row r="613" spans="4:8" ht="12.75">
      <c r="D613" s="33"/>
      <c r="E613" s="33"/>
      <c r="F613" s="33"/>
      <c r="G613" s="33"/>
      <c r="H613" s="33"/>
    </row>
    <row r="614" spans="4:8" ht="12.75">
      <c r="D614" s="33"/>
      <c r="E614" s="33"/>
      <c r="F614" s="33"/>
      <c r="G614" s="33"/>
      <c r="H614" s="33"/>
    </row>
    <row r="615" spans="4:8" ht="12.75">
      <c r="D615" s="33"/>
      <c r="E615" s="33"/>
      <c r="F615" s="33"/>
      <c r="G615" s="33"/>
      <c r="H615" s="33"/>
    </row>
    <row r="616" spans="4:8" ht="12.75">
      <c r="D616" s="33"/>
      <c r="E616" s="33"/>
      <c r="F616" s="33"/>
      <c r="G616" s="33"/>
      <c r="H616" s="33"/>
    </row>
    <row r="617" spans="4:8" ht="12.75">
      <c r="D617" s="33"/>
      <c r="E617" s="33"/>
      <c r="F617" s="33"/>
      <c r="G617" s="33"/>
      <c r="H617" s="33"/>
    </row>
    <row r="618" spans="4:8" ht="12.75">
      <c r="D618" s="33"/>
      <c r="E618" s="33"/>
      <c r="F618" s="33"/>
      <c r="G618" s="33"/>
      <c r="H618" s="33"/>
    </row>
    <row r="619" spans="4:8" ht="12.75">
      <c r="D619" s="33"/>
      <c r="E619" s="33"/>
      <c r="F619" s="33"/>
      <c r="G619" s="33"/>
      <c r="H619" s="33"/>
    </row>
    <row r="620" spans="4:8" ht="12.75">
      <c r="D620" s="33"/>
      <c r="E620" s="33"/>
      <c r="F620" s="33"/>
      <c r="G620" s="33"/>
      <c r="H620" s="33"/>
    </row>
    <row r="621" spans="4:8" ht="12.75">
      <c r="D621" s="33"/>
      <c r="E621" s="33"/>
      <c r="F621" s="33"/>
      <c r="G621" s="33"/>
      <c r="H621" s="33"/>
    </row>
    <row r="622" spans="4:8" ht="12.75">
      <c r="D622" s="33"/>
      <c r="E622" s="33"/>
      <c r="F622" s="33"/>
      <c r="G622" s="33"/>
      <c r="H622" s="33"/>
    </row>
    <row r="623" spans="4:8" ht="12.75">
      <c r="D623" s="33"/>
      <c r="E623" s="33"/>
      <c r="F623" s="33"/>
      <c r="G623" s="33"/>
      <c r="H623" s="33"/>
    </row>
    <row r="624" spans="4:8" ht="12.75">
      <c r="D624" s="33"/>
      <c r="E624" s="33"/>
      <c r="F624" s="33"/>
      <c r="G624" s="33"/>
      <c r="H624" s="33"/>
    </row>
    <row r="625" spans="4:8" ht="12.75">
      <c r="D625" s="33"/>
      <c r="E625" s="33"/>
      <c r="F625" s="33"/>
      <c r="G625" s="33"/>
      <c r="H625" s="33"/>
    </row>
    <row r="626" spans="4:8" ht="12.75">
      <c r="D626" s="33"/>
      <c r="E626" s="33"/>
      <c r="F626" s="33"/>
      <c r="G626" s="33"/>
      <c r="H626" s="33"/>
    </row>
    <row r="627" spans="4:8" ht="12.75">
      <c r="D627" s="33"/>
      <c r="E627" s="33"/>
      <c r="F627" s="33"/>
      <c r="G627" s="33"/>
      <c r="H627" s="33"/>
    </row>
    <row r="628" spans="4:8" ht="12.75">
      <c r="D628" s="33"/>
      <c r="E628" s="33"/>
      <c r="F628" s="33"/>
      <c r="G628" s="33"/>
      <c r="H628" s="33"/>
    </row>
    <row r="629" spans="4:8" ht="12.75">
      <c r="D629" s="33"/>
      <c r="E629" s="33"/>
      <c r="F629" s="33"/>
      <c r="G629" s="33"/>
      <c r="H629" s="33"/>
    </row>
    <row r="630" spans="4:8" ht="12.75">
      <c r="D630" s="33"/>
      <c r="E630" s="33"/>
      <c r="F630" s="33"/>
      <c r="G630" s="33"/>
      <c r="H630" s="33"/>
    </row>
    <row r="631" spans="4:8" ht="12.75">
      <c r="D631" s="33"/>
      <c r="E631" s="33"/>
      <c r="F631" s="33"/>
      <c r="G631" s="33"/>
      <c r="H631" s="33"/>
    </row>
    <row r="632" spans="4:8" ht="12.75">
      <c r="D632" s="33"/>
      <c r="E632" s="33"/>
      <c r="F632" s="33"/>
      <c r="G632" s="33"/>
      <c r="H632" s="33"/>
    </row>
    <row r="633" spans="4:8" ht="12.75">
      <c r="D633" s="33"/>
      <c r="E633" s="33"/>
      <c r="F633" s="33"/>
      <c r="G633" s="33"/>
      <c r="H633" s="33"/>
    </row>
    <row r="634" spans="4:8" ht="12.75">
      <c r="D634" s="33"/>
      <c r="E634" s="33"/>
      <c r="F634" s="33"/>
      <c r="G634" s="33"/>
      <c r="H634" s="33"/>
    </row>
  </sheetData>
  <mergeCells count="4">
    <mergeCell ref="A123:B123"/>
    <mergeCell ref="A124:B124"/>
    <mergeCell ref="A125:B125"/>
    <mergeCell ref="A128:B128"/>
  </mergeCells>
  <printOptions gridLines="1" horizontalCentered="1"/>
  <pageMargins left="0.3937007874015748" right="0.3937007874015748" top="0.78" bottom="0.6299212598425197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miasta Opola w 2003 roku&amp;R&amp;9Załącznik Nr 1&amp;8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I61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3" max="3" width="61.625" style="0" customWidth="1"/>
    <col min="4" max="6" width="17.75390625" style="0" customWidth="1"/>
    <col min="7" max="7" width="7.875" style="0" customWidth="1"/>
    <col min="8" max="8" width="11.125" style="0" customWidth="1"/>
  </cols>
  <sheetData>
    <row r="1" spans="1:8" s="2" customFormat="1" ht="50.25" customHeight="1">
      <c r="A1" s="1" t="s">
        <v>17</v>
      </c>
      <c r="B1" s="1" t="s">
        <v>18</v>
      </c>
      <c r="C1" s="1" t="s">
        <v>19</v>
      </c>
      <c r="D1" s="34" t="s">
        <v>379</v>
      </c>
      <c r="E1" s="148" t="s">
        <v>380</v>
      </c>
      <c r="F1" s="148" t="s">
        <v>114</v>
      </c>
      <c r="G1" s="34" t="s">
        <v>456</v>
      </c>
      <c r="H1" s="34" t="s">
        <v>382</v>
      </c>
    </row>
    <row r="2" spans="1:8" s="4" customFormat="1" ht="11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</row>
    <row r="3" spans="1:9" s="2" customFormat="1" ht="21.75" customHeight="1">
      <c r="A3" s="5" t="s">
        <v>20</v>
      </c>
      <c r="B3" s="6"/>
      <c r="C3" s="7" t="s">
        <v>21</v>
      </c>
      <c r="D3" s="27">
        <f>SUM(D4:D4)</f>
        <v>4000</v>
      </c>
      <c r="E3" s="27">
        <f>SUM(E4:E4)</f>
        <v>4000</v>
      </c>
      <c r="F3" s="27">
        <f>SUM(F4:F4)</f>
        <v>2316</v>
      </c>
      <c r="G3" s="75">
        <f>F3/E3</f>
        <v>0.579</v>
      </c>
      <c r="H3" s="75">
        <f aca="true" t="shared" si="0" ref="H3:H9">F3/$F$100</f>
        <v>1.1083075566486093E-05</v>
      </c>
      <c r="I3" s="29"/>
    </row>
    <row r="4" spans="1:9" s="12" customFormat="1" ht="12.75">
      <c r="A4" s="8"/>
      <c r="B4" s="9" t="s">
        <v>22</v>
      </c>
      <c r="C4" s="17" t="s">
        <v>23</v>
      </c>
      <c r="D4" s="18">
        <v>4000</v>
      </c>
      <c r="E4" s="18">
        <v>4000</v>
      </c>
      <c r="F4" s="18">
        <v>2316</v>
      </c>
      <c r="G4" s="74">
        <f>F4/E4</f>
        <v>0.579</v>
      </c>
      <c r="H4" s="74">
        <f t="shared" si="0"/>
        <v>1.1083075566486093E-05</v>
      </c>
      <c r="I4" s="29"/>
    </row>
    <row r="5" spans="1:9" s="12" customFormat="1" ht="21.75" customHeight="1">
      <c r="A5" s="5">
        <v>600</v>
      </c>
      <c r="B5" s="6"/>
      <c r="C5" s="15" t="s">
        <v>28</v>
      </c>
      <c r="D5" s="27">
        <f>SUM(D6:D7)</f>
        <v>288763</v>
      </c>
      <c r="E5" s="27">
        <f>SUM(E6:E7)</f>
        <v>288763</v>
      </c>
      <c r="F5" s="27">
        <f>SUM(F6:F7)</f>
        <v>332825</v>
      </c>
      <c r="G5" s="150">
        <f aca="true" t="shared" si="1" ref="G5:G36">F5/E5</f>
        <v>1.1525888011968293</v>
      </c>
      <c r="H5" s="75">
        <f t="shared" si="0"/>
        <v>0.0015927135688323549</v>
      </c>
      <c r="I5" s="29"/>
    </row>
    <row r="6" spans="1:9" s="21" customFormat="1" ht="12.75">
      <c r="A6" s="22"/>
      <c r="B6" s="14" t="s">
        <v>22</v>
      </c>
      <c r="C6" s="17" t="s">
        <v>23</v>
      </c>
      <c r="D6" s="18"/>
      <c r="E6" s="18"/>
      <c r="F6" s="18">
        <v>69142</v>
      </c>
      <c r="G6" s="74"/>
      <c r="H6" s="74">
        <f t="shared" si="0"/>
        <v>0.00033087478878151183</v>
      </c>
      <c r="I6" s="29"/>
    </row>
    <row r="7" spans="1:9" s="2" customFormat="1" ht="38.25">
      <c r="A7" s="8"/>
      <c r="B7" s="8">
        <v>626</v>
      </c>
      <c r="C7" s="17" t="s">
        <v>417</v>
      </c>
      <c r="D7" s="18">
        <v>288763</v>
      </c>
      <c r="E7" s="18">
        <v>288763</v>
      </c>
      <c r="F7" s="18">
        <v>263683</v>
      </c>
      <c r="G7" s="74">
        <f t="shared" si="1"/>
        <v>0.9131467674182634</v>
      </c>
      <c r="H7" s="74">
        <f t="shared" si="0"/>
        <v>0.001261838780050843</v>
      </c>
      <c r="I7" s="29"/>
    </row>
    <row r="8" spans="1:9" s="2" customFormat="1" ht="21.75" customHeight="1">
      <c r="A8" s="6">
        <v>700</v>
      </c>
      <c r="B8" s="6"/>
      <c r="C8" s="15" t="s">
        <v>29</v>
      </c>
      <c r="D8" s="27">
        <f>SUM(D9:D17)</f>
        <v>43110000</v>
      </c>
      <c r="E8" s="27">
        <f>SUM(E9:E17)</f>
        <v>43110000</v>
      </c>
      <c r="F8" s="27">
        <f>SUM(F9:F17)</f>
        <v>37779025</v>
      </c>
      <c r="G8" s="150">
        <f t="shared" si="1"/>
        <v>0.8763401762932035</v>
      </c>
      <c r="H8" s="75">
        <f t="shared" si="0"/>
        <v>0.18078920073539173</v>
      </c>
      <c r="I8" s="29"/>
    </row>
    <row r="9" spans="1:9" s="2" customFormat="1" ht="25.5">
      <c r="A9" s="16"/>
      <c r="B9" s="9" t="s">
        <v>30</v>
      </c>
      <c r="C9" s="17" t="s">
        <v>31</v>
      </c>
      <c r="D9" s="18">
        <v>23160000</v>
      </c>
      <c r="E9" s="18">
        <v>23160000</v>
      </c>
      <c r="F9" s="18">
        <v>18991746</v>
      </c>
      <c r="G9" s="74">
        <f t="shared" si="1"/>
        <v>0.8200235751295337</v>
      </c>
      <c r="H9" s="74">
        <f t="shared" si="0"/>
        <v>0.09088383249460708</v>
      </c>
      <c r="I9" s="29"/>
    </row>
    <row r="10" spans="1:9" s="2" customFormat="1" ht="12.75">
      <c r="A10" s="22"/>
      <c r="B10" s="9" t="s">
        <v>22</v>
      </c>
      <c r="C10" s="17" t="s">
        <v>23</v>
      </c>
      <c r="D10" s="18"/>
      <c r="E10" s="18"/>
      <c r="F10" s="18">
        <v>88</v>
      </c>
      <c r="G10" s="74"/>
      <c r="H10" s="74">
        <f aca="true" t="shared" si="2" ref="H10:H17">F10/$F$100</f>
        <v>4.2111858801846983E-07</v>
      </c>
      <c r="I10" s="29"/>
    </row>
    <row r="11" spans="1:9" s="2" customFormat="1" ht="51">
      <c r="A11" s="8"/>
      <c r="B11" s="9" t="s">
        <v>32</v>
      </c>
      <c r="C11" s="17" t="s">
        <v>106</v>
      </c>
      <c r="D11" s="18">
        <v>1000000</v>
      </c>
      <c r="E11" s="18">
        <v>1000000</v>
      </c>
      <c r="F11" s="18">
        <v>1147006</v>
      </c>
      <c r="G11" s="74">
        <f t="shared" si="1"/>
        <v>1.147006</v>
      </c>
      <c r="H11" s="74">
        <f t="shared" si="2"/>
        <v>0.005488926672371739</v>
      </c>
      <c r="I11" s="29"/>
    </row>
    <row r="12" spans="1:9" s="2" customFormat="1" ht="25.5">
      <c r="A12" s="8"/>
      <c r="B12" s="9" t="s">
        <v>92</v>
      </c>
      <c r="C12" s="17" t="s">
        <v>107</v>
      </c>
      <c r="D12" s="18">
        <v>150000</v>
      </c>
      <c r="E12" s="18">
        <v>150000</v>
      </c>
      <c r="F12" s="18">
        <v>106550</v>
      </c>
      <c r="G12" s="74">
        <f t="shared" si="1"/>
        <v>0.7103333333333334</v>
      </c>
      <c r="H12" s="74">
        <f t="shared" si="2"/>
        <v>0.0005098884721973632</v>
      </c>
      <c r="I12" s="29"/>
    </row>
    <row r="13" spans="1:9" s="19" customFormat="1" ht="12.75">
      <c r="A13" s="20"/>
      <c r="B13" s="9" t="s">
        <v>93</v>
      </c>
      <c r="C13" s="17" t="s">
        <v>94</v>
      </c>
      <c r="D13" s="18">
        <v>18000000</v>
      </c>
      <c r="E13" s="18">
        <v>18000000</v>
      </c>
      <c r="F13" s="18">
        <v>16265931</v>
      </c>
      <c r="G13" s="74">
        <f t="shared" si="1"/>
        <v>0.9036628333333333</v>
      </c>
      <c r="H13" s="74">
        <f t="shared" si="2"/>
        <v>0.07783961244915746</v>
      </c>
      <c r="I13" s="29"/>
    </row>
    <row r="14" spans="1:9" s="19" customFormat="1" ht="12.75">
      <c r="A14" s="20"/>
      <c r="B14" s="9" t="s">
        <v>70</v>
      </c>
      <c r="C14" s="17" t="s">
        <v>71</v>
      </c>
      <c r="D14" s="18"/>
      <c r="E14" s="18"/>
      <c r="F14" s="18">
        <v>40269</v>
      </c>
      <c r="G14" s="74"/>
      <c r="H14" s="74">
        <f t="shared" si="2"/>
        <v>0.00019270482296495183</v>
      </c>
      <c r="I14" s="29"/>
    </row>
    <row r="15" spans="1:9" s="19" customFormat="1" ht="12.75">
      <c r="A15" s="20"/>
      <c r="B15" s="9" t="s">
        <v>73</v>
      </c>
      <c r="C15" s="17" t="s">
        <v>74</v>
      </c>
      <c r="D15" s="18"/>
      <c r="E15" s="18"/>
      <c r="F15" s="18">
        <v>172736</v>
      </c>
      <c r="G15" s="74"/>
      <c r="H15" s="74">
        <f t="shared" si="2"/>
        <v>0.0008266175047722546</v>
      </c>
      <c r="I15" s="29"/>
    </row>
    <row r="16" spans="1:9" s="19" customFormat="1" ht="12.75">
      <c r="A16" s="20"/>
      <c r="B16" s="9" t="s">
        <v>33</v>
      </c>
      <c r="C16" s="17" t="s">
        <v>34</v>
      </c>
      <c r="D16" s="18">
        <v>800000</v>
      </c>
      <c r="E16" s="18">
        <v>800000</v>
      </c>
      <c r="F16" s="18">
        <v>819162</v>
      </c>
      <c r="G16" s="74">
        <f t="shared" si="1"/>
        <v>1.0239525</v>
      </c>
      <c r="H16" s="74">
        <f t="shared" si="2"/>
        <v>0.00392004937270893</v>
      </c>
      <c r="I16" s="29"/>
    </row>
    <row r="17" spans="1:9" s="19" customFormat="1" ht="12.75">
      <c r="A17" s="20"/>
      <c r="B17" s="8">
        <v>298</v>
      </c>
      <c r="C17" s="17" t="s">
        <v>559</v>
      </c>
      <c r="D17" s="18"/>
      <c r="E17" s="18"/>
      <c r="F17" s="36">
        <v>235537</v>
      </c>
      <c r="G17" s="149"/>
      <c r="H17" s="74">
        <f t="shared" si="2"/>
        <v>0.0011271478280239357</v>
      </c>
      <c r="I17" s="29"/>
    </row>
    <row r="18" spans="1:9" s="12" customFormat="1" ht="21.75" customHeight="1">
      <c r="A18" s="6">
        <v>710</v>
      </c>
      <c r="B18" s="6"/>
      <c r="C18" s="15" t="s">
        <v>35</v>
      </c>
      <c r="D18" s="27">
        <f>SUM(D19:D20)</f>
        <v>4000</v>
      </c>
      <c r="E18" s="27">
        <f>SUM(E19:E20)</f>
        <v>4000</v>
      </c>
      <c r="F18" s="27">
        <f>SUM(F19:F20)</f>
        <v>7340</v>
      </c>
      <c r="G18" s="150">
        <f t="shared" si="1"/>
        <v>1.835</v>
      </c>
      <c r="H18" s="75">
        <f aca="true" t="shared" si="3" ref="H18:H49">F18/$F$100</f>
        <v>3.512511859154055E-05</v>
      </c>
      <c r="I18" s="29"/>
    </row>
    <row r="19" spans="1:9" s="21" customFormat="1" ht="38.25">
      <c r="A19" s="8"/>
      <c r="B19" s="69">
        <v>202</v>
      </c>
      <c r="C19" s="188" t="s">
        <v>36</v>
      </c>
      <c r="D19" s="18">
        <v>4000</v>
      </c>
      <c r="E19" s="18">
        <v>4000</v>
      </c>
      <c r="F19" s="18">
        <v>4000</v>
      </c>
      <c r="G19" s="74">
        <f t="shared" si="1"/>
        <v>1</v>
      </c>
      <c r="H19" s="74">
        <f t="shared" si="3"/>
        <v>1.914175400083954E-05</v>
      </c>
      <c r="I19" s="29"/>
    </row>
    <row r="20" spans="1:9" s="21" customFormat="1" ht="12.75">
      <c r="A20" s="8"/>
      <c r="B20" s="8">
        <v>238</v>
      </c>
      <c r="C20" s="17" t="s">
        <v>560</v>
      </c>
      <c r="D20" s="18"/>
      <c r="E20" s="18"/>
      <c r="F20" s="36">
        <v>3340</v>
      </c>
      <c r="G20" s="149"/>
      <c r="H20" s="74">
        <f t="shared" si="3"/>
        <v>1.5983364590701013E-05</v>
      </c>
      <c r="I20" s="29"/>
    </row>
    <row r="21" spans="1:9" s="21" customFormat="1" ht="21.75" customHeight="1">
      <c r="A21" s="6">
        <v>750</v>
      </c>
      <c r="B21" s="6"/>
      <c r="C21" s="15" t="s">
        <v>37</v>
      </c>
      <c r="D21" s="27">
        <f>SUM(D22:D28)</f>
        <v>1285040</v>
      </c>
      <c r="E21" s="27">
        <f>SUM(E22:E28)</f>
        <v>1323040</v>
      </c>
      <c r="F21" s="76">
        <f>SUM(F22:F28)</f>
        <v>1507007</v>
      </c>
      <c r="G21" s="150">
        <f t="shared" si="1"/>
        <v>1.1390487060104002</v>
      </c>
      <c r="H21" s="75">
        <f t="shared" si="3"/>
        <v>0.007211689317885798</v>
      </c>
      <c r="I21" s="29"/>
    </row>
    <row r="22" spans="1:9" s="21" customFormat="1" ht="12.75">
      <c r="A22" s="22"/>
      <c r="B22" s="14" t="s">
        <v>22</v>
      </c>
      <c r="C22" s="17" t="s">
        <v>23</v>
      </c>
      <c r="D22" s="18">
        <v>400000</v>
      </c>
      <c r="E22" s="18">
        <v>435000</v>
      </c>
      <c r="F22" s="18">
        <v>696266</v>
      </c>
      <c r="G22" s="74">
        <f t="shared" si="1"/>
        <v>1.6006114942528735</v>
      </c>
      <c r="H22" s="74">
        <f t="shared" si="3"/>
        <v>0.0033319381227871355</v>
      </c>
      <c r="I22" s="29"/>
    </row>
    <row r="23" spans="1:9" s="21" customFormat="1" ht="12.75">
      <c r="A23" s="22"/>
      <c r="B23" s="14" t="s">
        <v>561</v>
      </c>
      <c r="C23" s="17" t="s">
        <v>562</v>
      </c>
      <c r="D23" s="18"/>
      <c r="E23" s="18"/>
      <c r="F23" s="18">
        <v>757</v>
      </c>
      <c r="G23" s="74"/>
      <c r="H23" s="74">
        <f t="shared" si="3"/>
        <v>3.6225769446588824E-06</v>
      </c>
      <c r="I23" s="29"/>
    </row>
    <row r="24" spans="1:9" s="21" customFormat="1" ht="12.75">
      <c r="A24" s="22"/>
      <c r="B24" s="14" t="s">
        <v>73</v>
      </c>
      <c r="C24" s="17" t="s">
        <v>74</v>
      </c>
      <c r="D24" s="18"/>
      <c r="E24" s="18"/>
      <c r="F24" s="18">
        <v>2422</v>
      </c>
      <c r="G24" s="74"/>
      <c r="H24" s="74">
        <f t="shared" si="3"/>
        <v>1.159033204750834E-05</v>
      </c>
      <c r="I24" s="29"/>
    </row>
    <row r="25" spans="1:9" s="2" customFormat="1" ht="12.75">
      <c r="A25" s="22"/>
      <c r="B25" s="24" t="s">
        <v>33</v>
      </c>
      <c r="C25" s="17" t="s">
        <v>34</v>
      </c>
      <c r="D25" s="18">
        <v>270000</v>
      </c>
      <c r="E25" s="18">
        <v>270000</v>
      </c>
      <c r="F25" s="18">
        <v>189522</v>
      </c>
      <c r="G25" s="74">
        <f t="shared" si="1"/>
        <v>0.7019333333333333</v>
      </c>
      <c r="H25" s="74">
        <f t="shared" si="3"/>
        <v>0.0009069458754367777</v>
      </c>
      <c r="I25" s="29"/>
    </row>
    <row r="26" spans="1:9" s="12" customFormat="1" ht="38.25">
      <c r="A26" s="13"/>
      <c r="B26" s="8">
        <v>201</v>
      </c>
      <c r="C26" s="17" t="s">
        <v>40</v>
      </c>
      <c r="D26" s="18">
        <v>599040</v>
      </c>
      <c r="E26" s="18">
        <v>599040</v>
      </c>
      <c r="F26" s="18">
        <v>599040</v>
      </c>
      <c r="G26" s="74">
        <f t="shared" si="1"/>
        <v>1</v>
      </c>
      <c r="H26" s="74">
        <f t="shared" si="3"/>
        <v>0.002866669079165729</v>
      </c>
      <c r="I26" s="29"/>
    </row>
    <row r="27" spans="1:9" s="12" customFormat="1" ht="38.25">
      <c r="A27" s="13"/>
      <c r="B27" s="8">
        <v>202</v>
      </c>
      <c r="C27" s="17" t="s">
        <v>36</v>
      </c>
      <c r="D27" s="18"/>
      <c r="E27" s="18">
        <v>3000</v>
      </c>
      <c r="F27" s="18">
        <v>3000</v>
      </c>
      <c r="G27" s="74">
        <f t="shared" si="1"/>
        <v>1</v>
      </c>
      <c r="H27" s="74">
        <f t="shared" si="3"/>
        <v>1.4356315500629653E-05</v>
      </c>
      <c r="I27" s="29"/>
    </row>
    <row r="28" spans="1:9" s="23" customFormat="1" ht="38.25">
      <c r="A28" s="8"/>
      <c r="B28" s="8">
        <v>233</v>
      </c>
      <c r="C28" s="17" t="s">
        <v>437</v>
      </c>
      <c r="D28" s="18">
        <v>16000</v>
      </c>
      <c r="E28" s="18">
        <v>16000</v>
      </c>
      <c r="F28" s="18">
        <v>16000</v>
      </c>
      <c r="G28" s="74">
        <f t="shared" si="1"/>
        <v>1</v>
      </c>
      <c r="H28" s="74">
        <f t="shared" si="3"/>
        <v>7.656701600335816E-05</v>
      </c>
      <c r="I28" s="62"/>
    </row>
    <row r="29" spans="1:9" s="23" customFormat="1" ht="25.5">
      <c r="A29" s="6">
        <v>751</v>
      </c>
      <c r="B29" s="6"/>
      <c r="C29" s="15" t="s">
        <v>427</v>
      </c>
      <c r="D29" s="27">
        <f>SUM(D30)</f>
        <v>18989</v>
      </c>
      <c r="E29" s="27">
        <f>SUM(E30)</f>
        <v>245785</v>
      </c>
      <c r="F29" s="76">
        <f>SUM(F30)</f>
        <v>238599</v>
      </c>
      <c r="G29" s="150">
        <f t="shared" si="1"/>
        <v>0.9707630652806315</v>
      </c>
      <c r="H29" s="75">
        <f t="shared" si="3"/>
        <v>0.0011418008407115782</v>
      </c>
      <c r="I29" s="29"/>
    </row>
    <row r="30" spans="1:9" s="23" customFormat="1" ht="38.25">
      <c r="A30" s="13"/>
      <c r="B30" s="8">
        <v>201</v>
      </c>
      <c r="C30" s="17" t="s">
        <v>40</v>
      </c>
      <c r="D30" s="18">
        <v>18989</v>
      </c>
      <c r="E30" s="18">
        <v>245785</v>
      </c>
      <c r="F30" s="18">
        <v>238599</v>
      </c>
      <c r="G30" s="74">
        <f t="shared" si="1"/>
        <v>0.9707630652806315</v>
      </c>
      <c r="H30" s="74">
        <f t="shared" si="3"/>
        <v>0.0011418008407115782</v>
      </c>
      <c r="I30" s="29"/>
    </row>
    <row r="31" spans="1:9" s="23" customFormat="1" ht="21.75" customHeight="1">
      <c r="A31" s="6">
        <v>754</v>
      </c>
      <c r="B31" s="25"/>
      <c r="C31" s="15" t="s">
        <v>41</v>
      </c>
      <c r="D31" s="27">
        <f>SUM(D32:D36)</f>
        <v>49000</v>
      </c>
      <c r="E31" s="27">
        <f>SUM(E32:E36)</f>
        <v>49000</v>
      </c>
      <c r="F31" s="76">
        <f>SUM(F32:F36)</f>
        <v>52030</v>
      </c>
      <c r="G31" s="150">
        <f t="shared" si="1"/>
        <v>1.0618367346938775</v>
      </c>
      <c r="H31" s="75">
        <f t="shared" si="3"/>
        <v>0.0002489863651659203</v>
      </c>
      <c r="I31" s="29"/>
    </row>
    <row r="32" spans="1:9" s="2" customFormat="1" ht="12.75">
      <c r="A32" s="13"/>
      <c r="B32" s="9" t="s">
        <v>42</v>
      </c>
      <c r="C32" s="17" t="s">
        <v>43</v>
      </c>
      <c r="D32" s="18">
        <v>40000</v>
      </c>
      <c r="E32" s="18">
        <v>40000</v>
      </c>
      <c r="F32" s="18">
        <v>40875</v>
      </c>
      <c r="G32" s="74">
        <f t="shared" si="1"/>
        <v>1.021875</v>
      </c>
      <c r="H32" s="74">
        <f t="shared" si="3"/>
        <v>0.00019560479869607902</v>
      </c>
      <c r="I32" s="29"/>
    </row>
    <row r="33" spans="1:9" s="2" customFormat="1" ht="12.75">
      <c r="A33" s="13"/>
      <c r="B33" s="14" t="s">
        <v>22</v>
      </c>
      <c r="C33" s="17" t="s">
        <v>23</v>
      </c>
      <c r="D33" s="18">
        <v>2000</v>
      </c>
      <c r="E33" s="18">
        <v>2000</v>
      </c>
      <c r="F33" s="18">
        <v>2468</v>
      </c>
      <c r="G33" s="74">
        <f t="shared" si="1"/>
        <v>1.234</v>
      </c>
      <c r="H33" s="74">
        <f t="shared" si="3"/>
        <v>1.1810462218517994E-05</v>
      </c>
      <c r="I33" s="29"/>
    </row>
    <row r="34" spans="1:9" s="2" customFormat="1" ht="12.75">
      <c r="A34" s="13"/>
      <c r="B34" s="14" t="s">
        <v>73</v>
      </c>
      <c r="C34" s="17" t="s">
        <v>74</v>
      </c>
      <c r="D34" s="18"/>
      <c r="E34" s="18"/>
      <c r="F34" s="18">
        <v>419</v>
      </c>
      <c r="G34" s="74"/>
      <c r="H34" s="74">
        <f t="shared" si="3"/>
        <v>2.0050987315879415E-06</v>
      </c>
      <c r="I34" s="29"/>
    </row>
    <row r="35" spans="1:9" s="2" customFormat="1" ht="12.75">
      <c r="A35" s="13"/>
      <c r="B35" s="24" t="s">
        <v>33</v>
      </c>
      <c r="C35" s="17" t="s">
        <v>34</v>
      </c>
      <c r="D35" s="18"/>
      <c r="E35" s="18"/>
      <c r="F35" s="18">
        <v>1453</v>
      </c>
      <c r="G35" s="74"/>
      <c r="H35" s="74">
        <f t="shared" si="3"/>
        <v>6.953242140804962E-06</v>
      </c>
      <c r="I35" s="29"/>
    </row>
    <row r="36" spans="1:9" s="2" customFormat="1" ht="38.25">
      <c r="A36" s="13"/>
      <c r="B36" s="8">
        <v>201</v>
      </c>
      <c r="C36" s="17" t="s">
        <v>40</v>
      </c>
      <c r="D36" s="18">
        <v>7000</v>
      </c>
      <c r="E36" s="18">
        <v>7000</v>
      </c>
      <c r="F36" s="18">
        <v>6815</v>
      </c>
      <c r="G36" s="74">
        <f t="shared" si="1"/>
        <v>0.9735714285714285</v>
      </c>
      <c r="H36" s="74">
        <f t="shared" si="3"/>
        <v>3.2612763378930366E-05</v>
      </c>
      <c r="I36" s="29"/>
    </row>
    <row r="37" spans="1:9" s="2" customFormat="1" ht="38.25">
      <c r="A37" s="6">
        <v>756</v>
      </c>
      <c r="B37" s="25"/>
      <c r="C37" s="15" t="s">
        <v>45</v>
      </c>
      <c r="D37" s="27">
        <f>SUM(D38:D53)</f>
        <v>117823047</v>
      </c>
      <c r="E37" s="27">
        <f>SUM(E38:E53)</f>
        <v>118228977</v>
      </c>
      <c r="F37" s="76">
        <f>SUM(F38:F53)</f>
        <v>115233205</v>
      </c>
      <c r="G37" s="150">
        <f aca="true" t="shared" si="4" ref="G37:G73">F37/E37</f>
        <v>0.974661271068936</v>
      </c>
      <c r="H37" s="75">
        <f t="shared" si="3"/>
        <v>0.5514414157095782</v>
      </c>
      <c r="I37" s="29"/>
    </row>
    <row r="38" spans="1:9" s="2" customFormat="1" ht="12.75">
      <c r="A38" s="22"/>
      <c r="B38" s="14" t="s">
        <v>46</v>
      </c>
      <c r="C38" s="189" t="s">
        <v>47</v>
      </c>
      <c r="D38" s="18">
        <v>50665947</v>
      </c>
      <c r="E38" s="18">
        <v>50665947</v>
      </c>
      <c r="F38" s="18">
        <v>47063920</v>
      </c>
      <c r="G38" s="74">
        <f t="shared" si="4"/>
        <v>0.9289063520316713</v>
      </c>
      <c r="H38" s="74">
        <f t="shared" si="3"/>
        <v>0.225221494738798</v>
      </c>
      <c r="I38" s="29"/>
    </row>
    <row r="39" spans="1:9" s="2" customFormat="1" ht="12.75">
      <c r="A39" s="22"/>
      <c r="B39" s="14" t="s">
        <v>48</v>
      </c>
      <c r="C39" s="189" t="s">
        <v>49</v>
      </c>
      <c r="D39" s="18">
        <v>4500000</v>
      </c>
      <c r="E39" s="18">
        <v>4500000</v>
      </c>
      <c r="F39" s="18">
        <v>4213807</v>
      </c>
      <c r="G39" s="74">
        <f t="shared" si="4"/>
        <v>0.9364015555555556</v>
      </c>
      <c r="H39" s="74">
        <f t="shared" si="3"/>
        <v>0.020164914250253914</v>
      </c>
      <c r="I39" s="29"/>
    </row>
    <row r="40" spans="1:9" s="2" customFormat="1" ht="12.75">
      <c r="A40" s="22"/>
      <c r="B40" s="9" t="s">
        <v>50</v>
      </c>
      <c r="C40" s="17" t="s">
        <v>51</v>
      </c>
      <c r="D40" s="18">
        <v>48000000</v>
      </c>
      <c r="E40" s="18">
        <v>48000000</v>
      </c>
      <c r="F40" s="18">
        <v>49731965</v>
      </c>
      <c r="G40" s="74">
        <f t="shared" si="4"/>
        <v>1.0360826041666666</v>
      </c>
      <c r="H40" s="74">
        <f t="shared" si="3"/>
        <v>0.23798926000209047</v>
      </c>
      <c r="I40" s="29"/>
    </row>
    <row r="41" spans="1:9" s="2" customFormat="1" ht="12.75">
      <c r="A41" s="22"/>
      <c r="B41" s="9" t="s">
        <v>52</v>
      </c>
      <c r="C41" s="17" t="s">
        <v>53</v>
      </c>
      <c r="D41" s="11">
        <v>262000</v>
      </c>
      <c r="E41" s="11">
        <v>262000</v>
      </c>
      <c r="F41" s="18">
        <v>241899</v>
      </c>
      <c r="G41" s="74">
        <f t="shared" si="4"/>
        <v>0.9232786259541985</v>
      </c>
      <c r="H41" s="74">
        <f t="shared" si="3"/>
        <v>0.0011575927877622708</v>
      </c>
      <c r="I41" s="29"/>
    </row>
    <row r="42" spans="1:9" s="2" customFormat="1" ht="12.75">
      <c r="A42" s="13"/>
      <c r="B42" s="9" t="s">
        <v>54</v>
      </c>
      <c r="C42" s="17" t="s">
        <v>55</v>
      </c>
      <c r="D42" s="11">
        <v>6100</v>
      </c>
      <c r="E42" s="11">
        <v>6100</v>
      </c>
      <c r="F42" s="18">
        <v>6571</v>
      </c>
      <c r="G42" s="74">
        <f t="shared" si="4"/>
        <v>1.0772131147540984</v>
      </c>
      <c r="H42" s="74">
        <f t="shared" si="3"/>
        <v>3.144511638487915E-05</v>
      </c>
      <c r="I42" s="29"/>
    </row>
    <row r="43" spans="1:9" s="2" customFormat="1" ht="12.75">
      <c r="A43" s="13"/>
      <c r="B43" s="9" t="s">
        <v>56</v>
      </c>
      <c r="C43" s="17" t="s">
        <v>57</v>
      </c>
      <c r="D43" s="11">
        <v>2502000</v>
      </c>
      <c r="E43" s="11">
        <v>2502000</v>
      </c>
      <c r="F43" s="18">
        <v>2065504</v>
      </c>
      <c r="G43" s="74">
        <f t="shared" si="4"/>
        <v>0.825541167066347</v>
      </c>
      <c r="H43" s="74">
        <f t="shared" si="3"/>
        <v>0.009884342363937518</v>
      </c>
      <c r="I43" s="29"/>
    </row>
    <row r="44" spans="1:9" s="2" customFormat="1" ht="25.5">
      <c r="A44" s="13"/>
      <c r="B44" s="9" t="s">
        <v>58</v>
      </c>
      <c r="C44" s="17" t="s">
        <v>459</v>
      </c>
      <c r="D44" s="11">
        <v>600000</v>
      </c>
      <c r="E44" s="11">
        <v>600000</v>
      </c>
      <c r="F44" s="18">
        <v>438552</v>
      </c>
      <c r="G44" s="74">
        <f t="shared" si="4"/>
        <v>0.73092</v>
      </c>
      <c r="H44" s="74">
        <f t="shared" si="3"/>
        <v>0.002098663625144045</v>
      </c>
      <c r="I44" s="29"/>
    </row>
    <row r="45" spans="1:9" s="2" customFormat="1" ht="12.75">
      <c r="A45" s="13"/>
      <c r="B45" s="9" t="s">
        <v>59</v>
      </c>
      <c r="C45" s="17" t="s">
        <v>60</v>
      </c>
      <c r="D45" s="11">
        <v>1100000</v>
      </c>
      <c r="E45" s="11">
        <v>1100000</v>
      </c>
      <c r="F45" s="18">
        <v>811395</v>
      </c>
      <c r="G45" s="74">
        <f t="shared" si="4"/>
        <v>0.7376318181818182</v>
      </c>
      <c r="H45" s="74">
        <f t="shared" si="3"/>
        <v>0.003882880871877799</v>
      </c>
      <c r="I45" s="29"/>
    </row>
    <row r="46" spans="1:9" s="2" customFormat="1" ht="12.75">
      <c r="A46" s="13"/>
      <c r="B46" s="9" t="s">
        <v>61</v>
      </c>
      <c r="C46" s="17" t="s">
        <v>62</v>
      </c>
      <c r="D46" s="11">
        <v>37000</v>
      </c>
      <c r="E46" s="11">
        <v>37000</v>
      </c>
      <c r="F46" s="18">
        <v>19566</v>
      </c>
      <c r="G46" s="74">
        <f t="shared" si="4"/>
        <v>0.5288108108108108</v>
      </c>
      <c r="H46" s="74">
        <f t="shared" si="3"/>
        <v>9.363188969510661E-05</v>
      </c>
      <c r="I46" s="29"/>
    </row>
    <row r="47" spans="1:9" s="2" customFormat="1" ht="12.75">
      <c r="A47" s="13"/>
      <c r="B47" s="9" t="s">
        <v>63</v>
      </c>
      <c r="C47" s="17" t="s">
        <v>64</v>
      </c>
      <c r="D47" s="11">
        <v>3700000</v>
      </c>
      <c r="E47" s="11">
        <v>3700000</v>
      </c>
      <c r="F47" s="18">
        <v>3204526</v>
      </c>
      <c r="G47" s="74">
        <f t="shared" si="4"/>
        <v>0.8660881081081081</v>
      </c>
      <c r="H47" s="74">
        <f t="shared" si="3"/>
        <v>0.01533506209532358</v>
      </c>
      <c r="I47" s="29"/>
    </row>
    <row r="48" spans="1:9" s="2" customFormat="1" ht="12.75">
      <c r="A48" s="13"/>
      <c r="B48" s="9" t="s">
        <v>65</v>
      </c>
      <c r="C48" s="17" t="s">
        <v>66</v>
      </c>
      <c r="D48" s="11">
        <v>1700000</v>
      </c>
      <c r="E48" s="11">
        <v>1700000</v>
      </c>
      <c r="F48" s="18">
        <v>1530007</v>
      </c>
      <c r="G48" s="74">
        <f t="shared" si="4"/>
        <v>0.9000041176470588</v>
      </c>
      <c r="H48" s="74">
        <f t="shared" si="3"/>
        <v>0.0073217544033906245</v>
      </c>
      <c r="I48" s="29"/>
    </row>
    <row r="49" spans="1:9" s="23" customFormat="1" ht="12.75">
      <c r="A49" s="13"/>
      <c r="B49" s="9" t="s">
        <v>67</v>
      </c>
      <c r="C49" s="17" t="s">
        <v>68</v>
      </c>
      <c r="D49" s="11">
        <v>150000</v>
      </c>
      <c r="E49" s="11">
        <v>150000</v>
      </c>
      <c r="F49" s="18">
        <v>129010</v>
      </c>
      <c r="G49" s="74">
        <f t="shared" si="4"/>
        <v>0.8600666666666666</v>
      </c>
      <c r="H49" s="74">
        <f t="shared" si="3"/>
        <v>0.0006173694209120772</v>
      </c>
      <c r="I49" s="29"/>
    </row>
    <row r="50" spans="1:9" s="23" customFormat="1" ht="12.75">
      <c r="A50" s="13"/>
      <c r="B50" s="9" t="s">
        <v>69</v>
      </c>
      <c r="C50" s="17" t="s">
        <v>139</v>
      </c>
      <c r="D50" s="11">
        <v>4000000</v>
      </c>
      <c r="E50" s="11">
        <v>4000000</v>
      </c>
      <c r="F50" s="18">
        <v>4931010</v>
      </c>
      <c r="G50" s="74">
        <f t="shared" si="4"/>
        <v>1.2327525</v>
      </c>
      <c r="H50" s="74">
        <f aca="true" t="shared" si="5" ref="H50:H81">F50/$F$100</f>
        <v>0.023597045098919942</v>
      </c>
      <c r="I50" s="29"/>
    </row>
    <row r="51" spans="1:9" s="23" customFormat="1" ht="12.75">
      <c r="A51" s="13"/>
      <c r="B51" s="9" t="s">
        <v>564</v>
      </c>
      <c r="C51" s="17" t="s">
        <v>563</v>
      </c>
      <c r="D51" s="11"/>
      <c r="E51" s="11"/>
      <c r="F51" s="18">
        <v>351</v>
      </c>
      <c r="G51" s="74"/>
      <c r="H51" s="74">
        <f t="shared" si="5"/>
        <v>1.6796889135736695E-06</v>
      </c>
      <c r="I51" s="29"/>
    </row>
    <row r="52" spans="1:9" s="23" customFormat="1" ht="12.75">
      <c r="A52" s="13"/>
      <c r="B52" s="9" t="s">
        <v>108</v>
      </c>
      <c r="C52" s="17" t="s">
        <v>109</v>
      </c>
      <c r="D52" s="18"/>
      <c r="E52" s="18">
        <v>405930</v>
      </c>
      <c r="F52" s="18">
        <v>406090</v>
      </c>
      <c r="G52" s="74">
        <f t="shared" si="4"/>
        <v>1.0003941566279901</v>
      </c>
      <c r="H52" s="74">
        <f t="shared" si="5"/>
        <v>0.001943318720550232</v>
      </c>
      <c r="I52" s="29"/>
    </row>
    <row r="53" spans="1:9" s="23" customFormat="1" ht="12.75">
      <c r="A53" s="13"/>
      <c r="B53" s="9" t="s">
        <v>70</v>
      </c>
      <c r="C53" s="17" t="s">
        <v>71</v>
      </c>
      <c r="D53" s="18">
        <v>600000</v>
      </c>
      <c r="E53" s="18">
        <v>600000</v>
      </c>
      <c r="F53" s="18">
        <v>439032</v>
      </c>
      <c r="G53" s="74">
        <f t="shared" si="4"/>
        <v>0.73172</v>
      </c>
      <c r="H53" s="74">
        <f t="shared" si="5"/>
        <v>0.002100960635624146</v>
      </c>
      <c r="I53" s="29"/>
    </row>
    <row r="54" spans="1:9" s="2" customFormat="1" ht="21.75" customHeight="1">
      <c r="A54" s="6">
        <v>758</v>
      </c>
      <c r="B54" s="25"/>
      <c r="C54" s="15" t="s">
        <v>72</v>
      </c>
      <c r="D54" s="27">
        <f>SUM(D55:D61)</f>
        <v>39533057</v>
      </c>
      <c r="E54" s="27">
        <f>SUM(E55:E61)</f>
        <v>39902571</v>
      </c>
      <c r="F54" s="27">
        <f>SUM(F55:F61)</f>
        <v>39918047</v>
      </c>
      <c r="G54" s="150">
        <f t="shared" si="4"/>
        <v>1.0003878446829906</v>
      </c>
      <c r="H54" s="75">
        <f t="shared" si="5"/>
        <v>0.1910253589669877</v>
      </c>
      <c r="I54" s="29"/>
    </row>
    <row r="55" spans="1:9" s="2" customFormat="1" ht="25.5">
      <c r="A55" s="13"/>
      <c r="B55" s="9" t="s">
        <v>58</v>
      </c>
      <c r="C55" s="17" t="s">
        <v>459</v>
      </c>
      <c r="D55" s="18"/>
      <c r="E55" s="18"/>
      <c r="F55" s="18">
        <v>-12161</v>
      </c>
      <c r="G55" s="74"/>
      <c r="H55" s="74">
        <f t="shared" si="5"/>
        <v>-5.8195717601052407E-05</v>
      </c>
      <c r="I55" s="29"/>
    </row>
    <row r="56" spans="1:9" s="2" customFormat="1" ht="12.75">
      <c r="A56" s="13"/>
      <c r="B56" s="9" t="s">
        <v>59</v>
      </c>
      <c r="C56" s="17" t="s">
        <v>60</v>
      </c>
      <c r="D56" s="18"/>
      <c r="E56" s="18"/>
      <c r="F56" s="18">
        <v>-8550</v>
      </c>
      <c r="G56" s="74"/>
      <c r="H56" s="74">
        <f t="shared" si="5"/>
        <v>-4.0915499176794515E-05</v>
      </c>
      <c r="I56" s="29"/>
    </row>
    <row r="57" spans="1:9" s="2" customFormat="1" ht="12.75">
      <c r="A57" s="13"/>
      <c r="B57" s="9" t="s">
        <v>63</v>
      </c>
      <c r="C57" s="17" t="s">
        <v>64</v>
      </c>
      <c r="D57" s="18"/>
      <c r="E57" s="18"/>
      <c r="F57" s="18">
        <v>-212</v>
      </c>
      <c r="G57" s="74"/>
      <c r="H57" s="74">
        <f t="shared" si="5"/>
        <v>-1.0145129620444955E-06</v>
      </c>
      <c r="I57" s="29"/>
    </row>
    <row r="58" spans="1:9" s="2" customFormat="1" ht="12.75">
      <c r="A58" s="13"/>
      <c r="B58" s="9" t="s">
        <v>69</v>
      </c>
      <c r="C58" s="17" t="s">
        <v>139</v>
      </c>
      <c r="D58" s="18"/>
      <c r="E58" s="18"/>
      <c r="F58" s="18">
        <v>-3752</v>
      </c>
      <c r="G58" s="74"/>
      <c r="H58" s="74">
        <f t="shared" si="5"/>
        <v>-1.7954965252787487E-05</v>
      </c>
      <c r="I58" s="29"/>
    </row>
    <row r="59" spans="1:9" s="2" customFormat="1" ht="12.75">
      <c r="A59" s="13"/>
      <c r="B59" s="9" t="s">
        <v>70</v>
      </c>
      <c r="C59" s="17" t="s">
        <v>71</v>
      </c>
      <c r="D59" s="18"/>
      <c r="E59" s="18"/>
      <c r="F59" s="18">
        <v>-11294</v>
      </c>
      <c r="G59" s="74"/>
      <c r="H59" s="74">
        <f t="shared" si="5"/>
        <v>-5.404674242137044E-05</v>
      </c>
      <c r="I59" s="29"/>
    </row>
    <row r="60" spans="1:9" s="2" customFormat="1" ht="12.75">
      <c r="A60" s="13"/>
      <c r="B60" s="9" t="s">
        <v>73</v>
      </c>
      <c r="C60" s="17" t="s">
        <v>74</v>
      </c>
      <c r="D60" s="18">
        <v>617495</v>
      </c>
      <c r="E60" s="18">
        <v>617495</v>
      </c>
      <c r="F60" s="18">
        <v>669030</v>
      </c>
      <c r="G60" s="74">
        <f t="shared" si="4"/>
        <v>1.0834581656531632</v>
      </c>
      <c r="H60" s="74">
        <f t="shared" si="5"/>
        <v>0.003201601919795419</v>
      </c>
      <c r="I60" s="29"/>
    </row>
    <row r="61" spans="1:9" s="2" customFormat="1" ht="12.75">
      <c r="A61" s="13"/>
      <c r="B61" s="8">
        <v>292</v>
      </c>
      <c r="C61" s="17" t="s">
        <v>75</v>
      </c>
      <c r="D61" s="18">
        <v>38915562</v>
      </c>
      <c r="E61" s="18">
        <v>39285076</v>
      </c>
      <c r="F61" s="18">
        <v>39284986</v>
      </c>
      <c r="G61" s="74">
        <f t="shared" si="4"/>
        <v>0.9999977090536875</v>
      </c>
      <c r="H61" s="74">
        <f t="shared" si="5"/>
        <v>0.1879958844846063</v>
      </c>
      <c r="I61" s="29"/>
    </row>
    <row r="62" spans="1:9" s="2" customFormat="1" ht="21.75" customHeight="1">
      <c r="A62" s="6">
        <v>801</v>
      </c>
      <c r="B62" s="25"/>
      <c r="C62" s="15" t="s">
        <v>88</v>
      </c>
      <c r="D62" s="27">
        <f>SUM(D63:D68)</f>
        <v>356022</v>
      </c>
      <c r="E62" s="27">
        <f>SUM(E63:E68)</f>
        <v>572486</v>
      </c>
      <c r="F62" s="27">
        <f>SUM(F63:F68)</f>
        <v>594436</v>
      </c>
      <c r="G62" s="150">
        <f t="shared" si="4"/>
        <v>1.0383415489636427</v>
      </c>
      <c r="H62" s="75">
        <f t="shared" si="5"/>
        <v>0.002844636920310763</v>
      </c>
      <c r="I62" s="29"/>
    </row>
    <row r="63" spans="1:9" s="2" customFormat="1" ht="12.75">
      <c r="A63" s="13"/>
      <c r="B63" s="9" t="s">
        <v>79</v>
      </c>
      <c r="C63" s="17" t="s">
        <v>80</v>
      </c>
      <c r="D63" s="18"/>
      <c r="E63" s="18"/>
      <c r="F63" s="18">
        <v>16049</v>
      </c>
      <c r="G63" s="74"/>
      <c r="H63" s="74">
        <f t="shared" si="5"/>
        <v>7.680150248986844E-05</v>
      </c>
      <c r="I63" s="29"/>
    </row>
    <row r="64" spans="1:9" s="2" customFormat="1" ht="12.75">
      <c r="A64" s="13"/>
      <c r="B64" s="24" t="s">
        <v>33</v>
      </c>
      <c r="C64" s="17" t="s">
        <v>34</v>
      </c>
      <c r="D64" s="18"/>
      <c r="E64" s="18"/>
      <c r="F64" s="18">
        <v>11190</v>
      </c>
      <c r="G64" s="74"/>
      <c r="H64" s="74">
        <f t="shared" si="5"/>
        <v>5.354905681734861E-05</v>
      </c>
      <c r="I64" s="29"/>
    </row>
    <row r="65" spans="1:9" s="2" customFormat="1" ht="38.25">
      <c r="A65" s="13"/>
      <c r="B65" s="8">
        <v>201</v>
      </c>
      <c r="C65" s="17" t="s">
        <v>40</v>
      </c>
      <c r="D65" s="18"/>
      <c r="E65" s="18">
        <v>16070</v>
      </c>
      <c r="F65" s="18">
        <v>15796</v>
      </c>
      <c r="G65" s="74">
        <f t="shared" si="4"/>
        <v>0.9829495955196017</v>
      </c>
      <c r="H65" s="74">
        <f t="shared" si="5"/>
        <v>7.559078654931533E-05</v>
      </c>
      <c r="I65" s="29"/>
    </row>
    <row r="66" spans="1:9" s="2" customFormat="1" ht="25.5">
      <c r="A66" s="13"/>
      <c r="B66" s="9">
        <v>203</v>
      </c>
      <c r="C66" s="17" t="s">
        <v>89</v>
      </c>
      <c r="D66" s="18">
        <v>183660</v>
      </c>
      <c r="E66" s="18">
        <v>234054</v>
      </c>
      <c r="F66" s="18">
        <v>234054</v>
      </c>
      <c r="G66" s="74">
        <f t="shared" si="4"/>
        <v>1</v>
      </c>
      <c r="H66" s="74">
        <f t="shared" si="5"/>
        <v>0.0011200510227281242</v>
      </c>
      <c r="I66" s="29"/>
    </row>
    <row r="67" spans="1:9" s="2" customFormat="1" ht="38.25">
      <c r="A67" s="13"/>
      <c r="B67" s="8">
        <v>231</v>
      </c>
      <c r="C67" s="17" t="s">
        <v>457</v>
      </c>
      <c r="D67" s="18">
        <v>172362</v>
      </c>
      <c r="E67" s="18">
        <v>172362</v>
      </c>
      <c r="F67" s="18">
        <v>167347</v>
      </c>
      <c r="G67" s="74">
        <f t="shared" si="4"/>
        <v>0.9709042596395957</v>
      </c>
      <c r="H67" s="74">
        <f t="shared" si="5"/>
        <v>0.0008008287766946235</v>
      </c>
      <c r="I67" s="29"/>
    </row>
    <row r="68" spans="1:9" s="2" customFormat="1" ht="38.25">
      <c r="A68" s="13"/>
      <c r="B68" s="8">
        <v>629</v>
      </c>
      <c r="C68" s="17" t="s">
        <v>110</v>
      </c>
      <c r="D68" s="18"/>
      <c r="E68" s="18">
        <v>150000</v>
      </c>
      <c r="F68" s="18">
        <v>150000</v>
      </c>
      <c r="G68" s="74">
        <f t="shared" si="4"/>
        <v>1</v>
      </c>
      <c r="H68" s="74">
        <f t="shared" si="5"/>
        <v>0.0007178157750314827</v>
      </c>
      <c r="I68" s="29"/>
    </row>
    <row r="69" spans="1:9" s="2" customFormat="1" ht="21.75" customHeight="1">
      <c r="A69" s="6">
        <v>851</v>
      </c>
      <c r="B69" s="25"/>
      <c r="C69" s="15" t="s">
        <v>76</v>
      </c>
      <c r="D69" s="27">
        <f>SUM(D70:D73)</f>
        <v>1881025</v>
      </c>
      <c r="E69" s="27">
        <f>SUM(E70:E73)</f>
        <v>1934425</v>
      </c>
      <c r="F69" s="76">
        <f>SUM(F70:F73)</f>
        <v>2324837</v>
      </c>
      <c r="G69" s="150">
        <f t="shared" si="4"/>
        <v>1.2018232808198819</v>
      </c>
      <c r="H69" s="75">
        <f t="shared" si="5"/>
        <v>0.011125364486512447</v>
      </c>
      <c r="I69" s="29"/>
    </row>
    <row r="70" spans="1:9" s="2" customFormat="1" ht="12.75">
      <c r="A70" s="13"/>
      <c r="B70" s="9" t="s">
        <v>77</v>
      </c>
      <c r="C70" s="17" t="s">
        <v>78</v>
      </c>
      <c r="D70" s="18">
        <v>1715025</v>
      </c>
      <c r="E70" s="18">
        <v>1785025</v>
      </c>
      <c r="F70" s="18">
        <v>2146636</v>
      </c>
      <c r="G70" s="74">
        <f t="shared" si="4"/>
        <v>1.2025803560174226</v>
      </c>
      <c r="H70" s="74">
        <f t="shared" si="5"/>
        <v>0.010272594560336546</v>
      </c>
      <c r="I70" s="29"/>
    </row>
    <row r="71" spans="1:9" s="2" customFormat="1" ht="51">
      <c r="A71" s="13"/>
      <c r="B71" s="9" t="s">
        <v>32</v>
      </c>
      <c r="C71" s="17" t="s">
        <v>106</v>
      </c>
      <c r="D71" s="18"/>
      <c r="E71" s="18"/>
      <c r="F71" s="18">
        <v>6235</v>
      </c>
      <c r="G71" s="74"/>
      <c r="H71" s="74">
        <f t="shared" si="5"/>
        <v>2.983720904880863E-05</v>
      </c>
      <c r="I71" s="29"/>
    </row>
    <row r="72" spans="1:9" s="2" customFormat="1" ht="14.25" customHeight="1">
      <c r="A72" s="13"/>
      <c r="B72" s="9" t="s">
        <v>79</v>
      </c>
      <c r="C72" s="17" t="s">
        <v>80</v>
      </c>
      <c r="D72" s="18">
        <v>160000</v>
      </c>
      <c r="E72" s="18">
        <v>144000</v>
      </c>
      <c r="F72" s="18">
        <v>130234</v>
      </c>
      <c r="G72" s="74">
        <f t="shared" si="4"/>
        <v>0.9044027777777778</v>
      </c>
      <c r="H72" s="74">
        <f t="shared" si="5"/>
        <v>0.0006232267976363341</v>
      </c>
      <c r="I72" s="29"/>
    </row>
    <row r="73" spans="1:9" s="2" customFormat="1" ht="14.25" customHeight="1">
      <c r="A73" s="13"/>
      <c r="B73" s="9" t="s">
        <v>33</v>
      </c>
      <c r="C73" s="17" t="s">
        <v>34</v>
      </c>
      <c r="D73" s="18">
        <v>6000</v>
      </c>
      <c r="E73" s="18">
        <v>5400</v>
      </c>
      <c r="F73" s="18">
        <v>41732</v>
      </c>
      <c r="G73" s="74">
        <f t="shared" si="4"/>
        <v>7.728148148148148</v>
      </c>
      <c r="H73" s="74">
        <f t="shared" si="5"/>
        <v>0.0001997059194907589</v>
      </c>
      <c r="I73" s="29"/>
    </row>
    <row r="74" spans="1:9" s="21" customFormat="1" ht="21.75" customHeight="1">
      <c r="A74" s="26">
        <v>853</v>
      </c>
      <c r="B74" s="198"/>
      <c r="C74" s="199" t="s">
        <v>81</v>
      </c>
      <c r="D74" s="27">
        <f>SUM(D75:D81)</f>
        <v>7412900</v>
      </c>
      <c r="E74" s="27">
        <f>SUM(E75:E81)</f>
        <v>8806014</v>
      </c>
      <c r="F74" s="27">
        <f>SUM(F75:F81)</f>
        <v>8788971</v>
      </c>
      <c r="G74" s="150">
        <f aca="true" t="shared" si="6" ref="G74:G100">F74/E74</f>
        <v>0.998064618112122</v>
      </c>
      <c r="H74" s="75">
        <f t="shared" si="5"/>
        <v>0.04205908020062817</v>
      </c>
      <c r="I74" s="77"/>
    </row>
    <row r="75" spans="1:9" s="2" customFormat="1" ht="12.75">
      <c r="A75" s="67"/>
      <c r="B75" s="206" t="s">
        <v>22</v>
      </c>
      <c r="C75" s="214" t="s">
        <v>23</v>
      </c>
      <c r="D75" s="129"/>
      <c r="E75" s="18"/>
      <c r="F75" s="18">
        <v>1825</v>
      </c>
      <c r="G75" s="74"/>
      <c r="H75" s="74">
        <f t="shared" si="5"/>
        <v>8.73342526288304E-06</v>
      </c>
      <c r="I75" s="29"/>
    </row>
    <row r="76" spans="1:9" s="21" customFormat="1" ht="12.75">
      <c r="A76" s="71"/>
      <c r="B76" s="9" t="s">
        <v>79</v>
      </c>
      <c r="C76" s="10" t="s">
        <v>80</v>
      </c>
      <c r="D76" s="129">
        <v>449300</v>
      </c>
      <c r="E76" s="18">
        <v>465300</v>
      </c>
      <c r="F76" s="18">
        <v>463312</v>
      </c>
      <c r="G76" s="74">
        <f t="shared" si="6"/>
        <v>0.9957274876423813</v>
      </c>
      <c r="H76" s="74">
        <f t="shared" si="5"/>
        <v>0.002217151082409242</v>
      </c>
      <c r="I76" s="77"/>
    </row>
    <row r="77" spans="1:9" s="2" customFormat="1" ht="12.75">
      <c r="A77" s="68"/>
      <c r="B77" s="9" t="s">
        <v>73</v>
      </c>
      <c r="C77" s="10" t="s">
        <v>74</v>
      </c>
      <c r="D77" s="129">
        <v>26400</v>
      </c>
      <c r="E77" s="18">
        <v>26400</v>
      </c>
      <c r="F77" s="18">
        <v>10164</v>
      </c>
      <c r="G77" s="74">
        <f t="shared" si="6"/>
        <v>0.385</v>
      </c>
      <c r="H77" s="74">
        <f t="shared" si="5"/>
        <v>4.863919691613327E-05</v>
      </c>
      <c r="I77" s="29"/>
    </row>
    <row r="78" spans="1:9" s="2" customFormat="1" ht="12.75">
      <c r="A78" s="68"/>
      <c r="B78" s="24" t="s">
        <v>33</v>
      </c>
      <c r="C78" s="10" t="s">
        <v>34</v>
      </c>
      <c r="D78" s="129">
        <v>1200</v>
      </c>
      <c r="E78" s="18">
        <v>1800</v>
      </c>
      <c r="F78" s="18">
        <v>7732</v>
      </c>
      <c r="G78" s="74">
        <f t="shared" si="6"/>
        <v>4.295555555555556</v>
      </c>
      <c r="H78" s="74">
        <f t="shared" si="5"/>
        <v>3.700101048362283E-05</v>
      </c>
      <c r="I78" s="29"/>
    </row>
    <row r="79" spans="1:9" s="2" customFormat="1" ht="38.25">
      <c r="A79" s="68"/>
      <c r="B79" s="8">
        <v>201</v>
      </c>
      <c r="C79" s="10" t="s">
        <v>40</v>
      </c>
      <c r="D79" s="129">
        <v>6936000</v>
      </c>
      <c r="E79" s="18">
        <v>6530296</v>
      </c>
      <c r="F79" s="18">
        <v>6425841</v>
      </c>
      <c r="G79" s="74">
        <f t="shared" si="6"/>
        <v>0.9840045535455054</v>
      </c>
      <c r="H79" s="74">
        <f t="shared" si="5"/>
        <v>0.030750466917627183</v>
      </c>
      <c r="I79" s="29"/>
    </row>
    <row r="80" spans="1:9" s="2" customFormat="1" ht="38.25">
      <c r="A80" s="68"/>
      <c r="B80" s="8">
        <v>202</v>
      </c>
      <c r="C80" s="10" t="s">
        <v>36</v>
      </c>
      <c r="D80" s="129"/>
      <c r="E80" s="18">
        <v>41850</v>
      </c>
      <c r="F80" s="18">
        <v>41850</v>
      </c>
      <c r="G80" s="74">
        <f t="shared" si="6"/>
        <v>1</v>
      </c>
      <c r="H80" s="74">
        <f t="shared" si="5"/>
        <v>0.00020027060123378366</v>
      </c>
      <c r="I80" s="29"/>
    </row>
    <row r="81" spans="1:9" s="2" customFormat="1" ht="25.5">
      <c r="A81" s="68"/>
      <c r="B81" s="70">
        <v>203</v>
      </c>
      <c r="C81" s="205" t="s">
        <v>89</v>
      </c>
      <c r="D81" s="129"/>
      <c r="E81" s="18">
        <v>1740368</v>
      </c>
      <c r="F81" s="18">
        <v>1838247</v>
      </c>
      <c r="G81" s="74">
        <f t="shared" si="6"/>
        <v>1.05624040432828</v>
      </c>
      <c r="H81" s="74">
        <f t="shared" si="5"/>
        <v>0.00879681796669532</v>
      </c>
      <c r="I81" s="29"/>
    </row>
    <row r="82" spans="1:9" s="2" customFormat="1" ht="21.75" customHeight="1">
      <c r="A82" s="6">
        <v>854</v>
      </c>
      <c r="B82" s="6"/>
      <c r="C82" s="15" t="s">
        <v>90</v>
      </c>
      <c r="D82" s="27">
        <f>SUM(D83:D86)</f>
        <v>0</v>
      </c>
      <c r="E82" s="27">
        <f>SUM(E83:E86)</f>
        <v>92411</v>
      </c>
      <c r="F82" s="27">
        <f>SUM(F83:F86)</f>
        <v>93296</v>
      </c>
      <c r="G82" s="150">
        <f t="shared" si="6"/>
        <v>1.0095767819848287</v>
      </c>
      <c r="H82" s="75">
        <f aca="true" t="shared" si="7" ref="H82:H92">F82/$F$100</f>
        <v>0.0004464622703155814</v>
      </c>
      <c r="I82" s="29"/>
    </row>
    <row r="83" spans="1:9" s="2" customFormat="1" ht="12.75">
      <c r="A83" s="215"/>
      <c r="B83" s="206" t="s">
        <v>561</v>
      </c>
      <c r="C83" s="204" t="s">
        <v>562</v>
      </c>
      <c r="D83" s="131"/>
      <c r="E83" s="211"/>
      <c r="F83" s="211">
        <v>48</v>
      </c>
      <c r="G83" s="212"/>
      <c r="H83" s="74">
        <f t="shared" si="7"/>
        <v>2.2970104801007447E-07</v>
      </c>
      <c r="I83" s="29"/>
    </row>
    <row r="84" spans="1:9" s="2" customFormat="1" ht="12.75">
      <c r="A84" s="67"/>
      <c r="B84" s="9" t="s">
        <v>73</v>
      </c>
      <c r="C84" s="10" t="s">
        <v>74</v>
      </c>
      <c r="D84" s="131"/>
      <c r="E84" s="18"/>
      <c r="F84" s="18">
        <v>32</v>
      </c>
      <c r="G84" s="74"/>
      <c r="H84" s="74">
        <f t="shared" si="7"/>
        <v>1.531340320067163E-07</v>
      </c>
      <c r="I84" s="29"/>
    </row>
    <row r="85" spans="1:9" s="2" customFormat="1" ht="12.75">
      <c r="A85" s="13"/>
      <c r="B85" s="24" t="s">
        <v>33</v>
      </c>
      <c r="C85" s="10" t="s">
        <v>34</v>
      </c>
      <c r="D85" s="131"/>
      <c r="E85" s="18"/>
      <c r="F85" s="18">
        <v>805</v>
      </c>
      <c r="G85" s="74"/>
      <c r="H85" s="74">
        <f t="shared" si="7"/>
        <v>3.852277992668957E-06</v>
      </c>
      <c r="I85" s="29"/>
    </row>
    <row r="86" spans="1:9" s="2" customFormat="1" ht="25.5">
      <c r="A86" s="68"/>
      <c r="B86" s="70">
        <v>203</v>
      </c>
      <c r="C86" s="205" t="s">
        <v>89</v>
      </c>
      <c r="D86" s="129"/>
      <c r="E86" s="18">
        <v>92411</v>
      </c>
      <c r="F86" s="18">
        <v>92411</v>
      </c>
      <c r="G86" s="74">
        <f t="shared" si="6"/>
        <v>1</v>
      </c>
      <c r="H86" s="74">
        <f t="shared" si="7"/>
        <v>0.00044222715724289563</v>
      </c>
      <c r="I86" s="29"/>
    </row>
    <row r="87" spans="1:9" s="21" customFormat="1" ht="21.75" customHeight="1">
      <c r="A87" s="6">
        <v>900</v>
      </c>
      <c r="B87" s="25"/>
      <c r="C87" s="15" t="s">
        <v>82</v>
      </c>
      <c r="D87" s="27">
        <f>SUM(D88:D92)</f>
        <v>990000</v>
      </c>
      <c r="E87" s="27">
        <f>SUM(E88:E92)</f>
        <v>983840</v>
      </c>
      <c r="F87" s="27">
        <f>SUM(F88:F92)</f>
        <v>1449274</v>
      </c>
      <c r="G87" s="150">
        <f t="shared" si="6"/>
        <v>1.473078955927793</v>
      </c>
      <c r="H87" s="75">
        <f t="shared" si="7"/>
        <v>0.00693541159695318</v>
      </c>
      <c r="I87" s="29"/>
    </row>
    <row r="88" spans="1:9" s="21" customFormat="1" ht="25.5">
      <c r="A88" s="13"/>
      <c r="B88" s="9" t="s">
        <v>565</v>
      </c>
      <c r="C88" s="17" t="s">
        <v>566</v>
      </c>
      <c r="D88" s="18"/>
      <c r="E88" s="18"/>
      <c r="F88" s="18">
        <v>430483</v>
      </c>
      <c r="G88" s="74"/>
      <c r="H88" s="74">
        <f t="shared" si="7"/>
        <v>0.002060049921885852</v>
      </c>
      <c r="I88" s="77"/>
    </row>
    <row r="89" spans="1:9" s="21" customFormat="1" ht="12.75">
      <c r="A89" s="13"/>
      <c r="B89" s="9" t="s">
        <v>79</v>
      </c>
      <c r="C89" s="17" t="s">
        <v>80</v>
      </c>
      <c r="D89" s="18">
        <v>100000</v>
      </c>
      <c r="E89" s="18">
        <v>100000</v>
      </c>
      <c r="F89" s="18">
        <v>78645</v>
      </c>
      <c r="G89" s="74">
        <f t="shared" si="6"/>
        <v>0.78645</v>
      </c>
      <c r="H89" s="74">
        <f t="shared" si="7"/>
        <v>0.0003763508108490064</v>
      </c>
      <c r="I89" s="77"/>
    </row>
    <row r="90" spans="1:9" s="21" customFormat="1" ht="38.25">
      <c r="A90" s="13"/>
      <c r="B90" s="8">
        <v>201</v>
      </c>
      <c r="C90" s="17" t="s">
        <v>40</v>
      </c>
      <c r="D90" s="18">
        <v>760000</v>
      </c>
      <c r="E90" s="18">
        <v>760000</v>
      </c>
      <c r="F90" s="18">
        <v>760000</v>
      </c>
      <c r="G90" s="74">
        <f t="shared" si="6"/>
        <v>1</v>
      </c>
      <c r="H90" s="74">
        <f t="shared" si="7"/>
        <v>0.003636933260159512</v>
      </c>
      <c r="I90" s="29"/>
    </row>
    <row r="91" spans="1:9" s="21" customFormat="1" ht="38.25">
      <c r="A91" s="13"/>
      <c r="B91" s="8">
        <v>231</v>
      </c>
      <c r="C91" s="17" t="s">
        <v>457</v>
      </c>
      <c r="D91" s="18"/>
      <c r="E91" s="18"/>
      <c r="F91" s="18">
        <v>56306</v>
      </c>
      <c r="G91" s="74"/>
      <c r="H91" s="74">
        <f t="shared" si="7"/>
        <v>0.00026944890019281773</v>
      </c>
      <c r="I91" s="29"/>
    </row>
    <row r="92" spans="1:9" s="12" customFormat="1" ht="38.25">
      <c r="A92" s="13"/>
      <c r="B92" s="14">
        <v>631</v>
      </c>
      <c r="C92" s="17" t="s">
        <v>83</v>
      </c>
      <c r="D92" s="18">
        <v>130000</v>
      </c>
      <c r="E92" s="18">
        <v>123840</v>
      </c>
      <c r="F92" s="18">
        <v>123840</v>
      </c>
      <c r="G92" s="74">
        <f t="shared" si="6"/>
        <v>1</v>
      </c>
      <c r="H92" s="74">
        <f t="shared" si="7"/>
        <v>0.0005926287038659921</v>
      </c>
      <c r="I92" s="29"/>
    </row>
    <row r="93" spans="1:9" s="12" customFormat="1" ht="21.75" customHeight="1">
      <c r="A93" s="6">
        <v>921</v>
      </c>
      <c r="B93" s="25"/>
      <c r="C93" s="15" t="s">
        <v>112</v>
      </c>
      <c r="D93" s="27">
        <f>SUM(D94:D94)</f>
        <v>0</v>
      </c>
      <c r="E93" s="27">
        <f>SUM(E94:E94)</f>
        <v>35300</v>
      </c>
      <c r="F93" s="76">
        <f>SUM(F94:F94)</f>
        <v>35300</v>
      </c>
      <c r="G93" s="150">
        <f t="shared" si="6"/>
        <v>1</v>
      </c>
      <c r="H93" s="75">
        <f aca="true" t="shared" si="8" ref="H93:H100">F93/$F$100</f>
        <v>0.00016892597905740893</v>
      </c>
      <c r="I93" s="29"/>
    </row>
    <row r="94" spans="1:9" s="12" customFormat="1" ht="38.25">
      <c r="A94" s="8"/>
      <c r="B94" s="9">
        <v>233</v>
      </c>
      <c r="C94" s="17" t="s">
        <v>437</v>
      </c>
      <c r="D94" s="18"/>
      <c r="E94" s="18">
        <v>35300</v>
      </c>
      <c r="F94" s="18">
        <v>35300</v>
      </c>
      <c r="G94" s="74">
        <f t="shared" si="6"/>
        <v>1</v>
      </c>
      <c r="H94" s="74">
        <f t="shared" si="8"/>
        <v>0.00016892597905740893</v>
      </c>
      <c r="I94" s="29"/>
    </row>
    <row r="95" spans="1:9" s="12" customFormat="1" ht="25.5">
      <c r="A95" s="203">
        <v>925</v>
      </c>
      <c r="B95" s="198"/>
      <c r="C95" s="15" t="s">
        <v>84</v>
      </c>
      <c r="D95" s="27">
        <f>SUM(D96:D99)</f>
        <v>510000</v>
      </c>
      <c r="E95" s="27">
        <f>SUM(E96:E99)</f>
        <v>510000</v>
      </c>
      <c r="F95" s="27">
        <f>SUM(F96:F99)</f>
        <v>610758</v>
      </c>
      <c r="G95" s="150">
        <f t="shared" si="6"/>
        <v>1.1975647058823529</v>
      </c>
      <c r="H95" s="75">
        <f t="shared" si="8"/>
        <v>0.0029227448475111885</v>
      </c>
      <c r="I95" s="29"/>
    </row>
    <row r="96" spans="1:9" s="12" customFormat="1" ht="12.75">
      <c r="A96" s="69"/>
      <c r="B96" s="187" t="s">
        <v>79</v>
      </c>
      <c r="C96" s="200" t="s">
        <v>80</v>
      </c>
      <c r="D96" s="18">
        <v>500000</v>
      </c>
      <c r="E96" s="18">
        <v>500000</v>
      </c>
      <c r="F96" s="18">
        <v>606578</v>
      </c>
      <c r="G96" s="74">
        <f t="shared" si="6"/>
        <v>1.213156</v>
      </c>
      <c r="H96" s="74">
        <f t="shared" si="8"/>
        <v>0.0029027417145803115</v>
      </c>
      <c r="I96" s="29"/>
    </row>
    <row r="97" spans="1:9" s="12" customFormat="1" ht="12.75">
      <c r="A97" s="8"/>
      <c r="B97" s="9" t="s">
        <v>561</v>
      </c>
      <c r="C97" s="200" t="s">
        <v>562</v>
      </c>
      <c r="D97" s="18"/>
      <c r="E97" s="18"/>
      <c r="F97" s="18">
        <v>328</v>
      </c>
      <c r="G97" s="74"/>
      <c r="H97" s="74">
        <f t="shared" si="8"/>
        <v>1.5696238280688422E-06</v>
      </c>
      <c r="I97" s="29"/>
    </row>
    <row r="98" spans="1:9" s="12" customFormat="1" ht="12.75">
      <c r="A98" s="8"/>
      <c r="B98" s="9" t="s">
        <v>73</v>
      </c>
      <c r="C98" s="200" t="s">
        <v>74</v>
      </c>
      <c r="D98" s="18">
        <v>10000</v>
      </c>
      <c r="E98" s="18">
        <v>10000</v>
      </c>
      <c r="F98" s="18">
        <v>3166</v>
      </c>
      <c r="G98" s="74">
        <f t="shared" si="6"/>
        <v>0.3166</v>
      </c>
      <c r="H98" s="74">
        <f t="shared" si="8"/>
        <v>1.5150698291664494E-05</v>
      </c>
      <c r="I98" s="29"/>
    </row>
    <row r="99" spans="1:9" s="12" customFormat="1" ht="12.75">
      <c r="A99" s="72"/>
      <c r="B99" s="70" t="s">
        <v>33</v>
      </c>
      <c r="C99" s="200" t="s">
        <v>34</v>
      </c>
      <c r="D99" s="18"/>
      <c r="E99" s="18"/>
      <c r="F99" s="36">
        <v>686</v>
      </c>
      <c r="G99" s="149"/>
      <c r="H99" s="74">
        <f t="shared" si="8"/>
        <v>3.282810811143981E-06</v>
      </c>
      <c r="I99" s="29"/>
    </row>
    <row r="100" spans="1:9" s="2" customFormat="1" ht="22.5" customHeight="1">
      <c r="A100" s="224" t="s">
        <v>127</v>
      </c>
      <c r="B100" s="225"/>
      <c r="C100" s="195" t="s">
        <v>85</v>
      </c>
      <c r="D100" s="28">
        <f>D3+D5+D8+D18+D21+D29+D31+D37+D54+D62+D69+D74+D82+D87+D93+D95</f>
        <v>213265843</v>
      </c>
      <c r="E100" s="28">
        <f>E3+E5+E8+E18+E21+E29+E31+E37+E54+E62+E69+E74+E82+E87+E93+E95</f>
        <v>216090612</v>
      </c>
      <c r="F100" s="28">
        <f>F3+F5+F8+F18+F21+F29+F31+F37+F54+F62+F69+F74+F82+F87+F93+F95</f>
        <v>208967266</v>
      </c>
      <c r="G100" s="150">
        <f t="shared" si="6"/>
        <v>0.967035374956502</v>
      </c>
      <c r="H100" s="75">
        <f t="shared" si="8"/>
        <v>1</v>
      </c>
      <c r="I100" s="29"/>
    </row>
    <row r="101" spans="1:9" s="2" customFormat="1" ht="12.75">
      <c r="A101" s="226"/>
      <c r="B101" s="226"/>
      <c r="C101" s="191"/>
      <c r="D101" s="18"/>
      <c r="E101" s="18"/>
      <c r="F101" s="18"/>
      <c r="G101" s="74"/>
      <c r="H101" s="74"/>
      <c r="I101" s="29"/>
    </row>
    <row r="102" spans="1:9" s="2" customFormat="1" ht="22.5" customHeight="1">
      <c r="A102" s="227" t="s">
        <v>134</v>
      </c>
      <c r="B102" s="228"/>
      <c r="C102" s="195" t="s">
        <v>86</v>
      </c>
      <c r="D102" s="28">
        <f>SUM(D103:D104)</f>
        <v>14320000</v>
      </c>
      <c r="E102" s="28">
        <f>SUM(E103:E104)</f>
        <v>13292140</v>
      </c>
      <c r="F102" s="37">
        <f>SUM(F103:F104)</f>
        <v>4808557</v>
      </c>
      <c r="G102" s="75">
        <f>F102/E102</f>
        <v>0.36175943076133715</v>
      </c>
      <c r="H102" s="75"/>
      <c r="I102" s="29"/>
    </row>
    <row r="103" spans="1:9" s="2" customFormat="1" ht="12.75">
      <c r="A103" s="69"/>
      <c r="B103" s="69">
        <v>952</v>
      </c>
      <c r="C103" s="192" t="s">
        <v>433</v>
      </c>
      <c r="D103" s="18">
        <v>9500000</v>
      </c>
      <c r="E103" s="18">
        <v>8546030</v>
      </c>
      <c r="F103" s="18">
        <v>62447</v>
      </c>
      <c r="G103" s="74">
        <f>F103/E103</f>
        <v>0.007307135593954152</v>
      </c>
      <c r="H103" s="74"/>
      <c r="I103" s="29"/>
    </row>
    <row r="104" spans="1:9" s="2" customFormat="1" ht="12.75">
      <c r="A104" s="72"/>
      <c r="B104" s="8">
        <v>955</v>
      </c>
      <c r="C104" s="17" t="s">
        <v>454</v>
      </c>
      <c r="D104" s="18">
        <v>4820000</v>
      </c>
      <c r="E104" s="18">
        <v>4746110</v>
      </c>
      <c r="F104" s="18">
        <v>4746110</v>
      </c>
      <c r="G104" s="74">
        <f>F104/E104</f>
        <v>1</v>
      </c>
      <c r="H104" s="74"/>
      <c r="I104" s="29"/>
    </row>
    <row r="105" spans="1:9" s="2" customFormat="1" ht="22.5" customHeight="1">
      <c r="A105" s="227" t="s">
        <v>97</v>
      </c>
      <c r="B105" s="228"/>
      <c r="C105" s="195" t="s">
        <v>87</v>
      </c>
      <c r="D105" s="28">
        <f>D100+D102</f>
        <v>227585843</v>
      </c>
      <c r="E105" s="28">
        <f>E100+E102</f>
        <v>229382752</v>
      </c>
      <c r="F105" s="37">
        <f>F100+F102</f>
        <v>213775823</v>
      </c>
      <c r="G105" s="75">
        <f>F105/E105</f>
        <v>0.9319611920952103</v>
      </c>
      <c r="H105" s="75"/>
      <c r="I105" s="29"/>
    </row>
    <row r="106" spans="2:8" ht="12.75">
      <c r="B106" s="32"/>
      <c r="C106" s="33"/>
      <c r="D106" s="31"/>
      <c r="E106" s="31"/>
      <c r="F106" s="31"/>
      <c r="G106" s="31"/>
      <c r="H106" s="31"/>
    </row>
    <row r="107" spans="2:8" ht="12.75">
      <c r="B107" s="32"/>
      <c r="C107" s="33"/>
      <c r="D107" s="31"/>
      <c r="E107" s="31"/>
      <c r="F107" s="31"/>
      <c r="G107" s="31"/>
      <c r="H107" s="31"/>
    </row>
    <row r="108" spans="2:8" ht="12.75">
      <c r="B108" s="32"/>
      <c r="C108" s="33"/>
      <c r="D108" s="31"/>
      <c r="E108" s="31"/>
      <c r="F108" s="31"/>
      <c r="G108" s="31"/>
      <c r="H108" s="31"/>
    </row>
    <row r="109" spans="2:8" ht="12.75">
      <c r="B109" s="32"/>
      <c r="C109" s="33"/>
      <c r="D109" s="31"/>
      <c r="E109" s="31"/>
      <c r="F109" s="31"/>
      <c r="G109" s="31"/>
      <c r="H109" s="31"/>
    </row>
    <row r="110" spans="2:8" ht="12.75">
      <c r="B110" s="32"/>
      <c r="C110" s="33"/>
      <c r="D110" s="31"/>
      <c r="E110" s="31"/>
      <c r="F110" s="31"/>
      <c r="G110" s="31"/>
      <c r="H110" s="31"/>
    </row>
    <row r="111" spans="2:8" ht="12.75">
      <c r="B111" s="32"/>
      <c r="C111" s="33"/>
      <c r="D111" s="31"/>
      <c r="E111" s="31"/>
      <c r="F111" s="31"/>
      <c r="G111" s="31"/>
      <c r="H111" s="31"/>
    </row>
    <row r="112" spans="2:8" ht="12.75">
      <c r="B112" s="32"/>
      <c r="C112" s="33"/>
      <c r="D112" s="31"/>
      <c r="E112" s="31"/>
      <c r="F112" s="31"/>
      <c r="G112" s="31"/>
      <c r="H112" s="31"/>
    </row>
    <row r="113" spans="2:8" ht="12.75">
      <c r="B113" s="32"/>
      <c r="C113" s="33"/>
      <c r="D113" s="31"/>
      <c r="E113" s="31"/>
      <c r="F113" s="31"/>
      <c r="G113" s="31"/>
      <c r="H113" s="31"/>
    </row>
    <row r="114" spans="2:8" ht="12.75">
      <c r="B114" s="32"/>
      <c r="C114" s="33"/>
      <c r="D114" s="31"/>
      <c r="E114" s="31"/>
      <c r="F114" s="31"/>
      <c r="G114" s="31"/>
      <c r="H114" s="31"/>
    </row>
    <row r="115" spans="2:8" ht="12.75">
      <c r="B115" s="32"/>
      <c r="C115" s="33"/>
      <c r="D115" s="31"/>
      <c r="E115" s="31"/>
      <c r="F115" s="31"/>
      <c r="G115" s="31"/>
      <c r="H115" s="31"/>
    </row>
    <row r="116" spans="2:8" ht="12.75">
      <c r="B116" s="32"/>
      <c r="C116" s="33"/>
      <c r="D116" s="31"/>
      <c r="E116" s="31"/>
      <c r="F116" s="31"/>
      <c r="G116" s="31"/>
      <c r="H116" s="31"/>
    </row>
    <row r="117" spans="2:8" ht="12.75">
      <c r="B117" s="32"/>
      <c r="C117" s="33"/>
      <c r="D117" s="31"/>
      <c r="E117" s="31"/>
      <c r="F117" s="31"/>
      <c r="G117" s="31"/>
      <c r="H117" s="31"/>
    </row>
    <row r="118" spans="2:8" ht="12.75">
      <c r="B118" s="32"/>
      <c r="C118" s="33"/>
      <c r="D118" s="31"/>
      <c r="E118" s="31"/>
      <c r="F118" s="31"/>
      <c r="G118" s="31"/>
      <c r="H118" s="31"/>
    </row>
    <row r="119" spans="2:8" ht="12.75">
      <c r="B119" s="32"/>
      <c r="C119" s="33"/>
      <c r="D119" s="31"/>
      <c r="E119" s="31"/>
      <c r="F119" s="31"/>
      <c r="G119" s="31"/>
      <c r="H119" s="31"/>
    </row>
    <row r="120" spans="2:8" ht="12.75">
      <c r="B120" s="32"/>
      <c r="C120" s="33"/>
      <c r="D120" s="31"/>
      <c r="E120" s="31"/>
      <c r="F120" s="31"/>
      <c r="G120" s="31"/>
      <c r="H120" s="31"/>
    </row>
    <row r="121" spans="2:8" ht="12.75">
      <c r="B121" s="32"/>
      <c r="C121" s="33"/>
      <c r="D121" s="31"/>
      <c r="E121" s="31"/>
      <c r="F121" s="31"/>
      <c r="G121" s="31"/>
      <c r="H121" s="31"/>
    </row>
    <row r="122" spans="2:8" ht="12.75">
      <c r="B122" s="32"/>
      <c r="C122" s="33"/>
      <c r="D122" s="31"/>
      <c r="E122" s="31"/>
      <c r="F122" s="31"/>
      <c r="G122" s="31"/>
      <c r="H122" s="31"/>
    </row>
    <row r="123" spans="2:8" ht="12.75">
      <c r="B123" s="32"/>
      <c r="C123" s="33"/>
      <c r="D123" s="31"/>
      <c r="E123" s="31"/>
      <c r="F123" s="31"/>
      <c r="G123" s="31"/>
      <c r="H123" s="31"/>
    </row>
    <row r="124" spans="2:8" ht="12.75">
      <c r="B124" s="32"/>
      <c r="C124" s="33"/>
      <c r="D124" s="31"/>
      <c r="E124" s="31"/>
      <c r="F124" s="31"/>
      <c r="G124" s="31"/>
      <c r="H124" s="31"/>
    </row>
    <row r="125" spans="2:8" ht="12.75">
      <c r="B125" s="32"/>
      <c r="C125" s="33"/>
      <c r="D125" s="31"/>
      <c r="E125" s="31"/>
      <c r="F125" s="31"/>
      <c r="G125" s="31"/>
      <c r="H125" s="31"/>
    </row>
    <row r="126" spans="2:8" ht="12.75">
      <c r="B126" s="32"/>
      <c r="C126" s="33"/>
      <c r="D126" s="31"/>
      <c r="E126" s="31"/>
      <c r="F126" s="31"/>
      <c r="G126" s="31"/>
      <c r="H126" s="31"/>
    </row>
    <row r="127" spans="2:8" ht="12.75">
      <c r="B127" s="32"/>
      <c r="C127" s="33"/>
      <c r="D127" s="31"/>
      <c r="E127" s="31"/>
      <c r="F127" s="31"/>
      <c r="G127" s="31"/>
      <c r="H127" s="31"/>
    </row>
    <row r="128" spans="2:8" ht="12.75">
      <c r="B128" s="32"/>
      <c r="C128" s="33"/>
      <c r="D128" s="31"/>
      <c r="E128" s="31"/>
      <c r="F128" s="31"/>
      <c r="G128" s="31"/>
      <c r="H128" s="31"/>
    </row>
    <row r="129" spans="2:8" ht="12.75">
      <c r="B129" s="32"/>
      <c r="C129" s="33"/>
      <c r="D129" s="31"/>
      <c r="E129" s="31"/>
      <c r="F129" s="31"/>
      <c r="G129" s="31"/>
      <c r="H129" s="31"/>
    </row>
    <row r="130" spans="2:8" ht="12.75">
      <c r="B130" s="32"/>
      <c r="C130" s="33"/>
      <c r="D130" s="31"/>
      <c r="E130" s="31"/>
      <c r="F130" s="31"/>
      <c r="G130" s="31"/>
      <c r="H130" s="31"/>
    </row>
    <row r="131" spans="2:8" ht="12.75">
      <c r="B131" s="32"/>
      <c r="C131" s="33"/>
      <c r="D131" s="31"/>
      <c r="E131" s="31"/>
      <c r="F131" s="31"/>
      <c r="G131" s="31"/>
      <c r="H131" s="31"/>
    </row>
    <row r="132" spans="2:8" ht="12.75">
      <c r="B132" s="32"/>
      <c r="C132" s="33"/>
      <c r="D132" s="31"/>
      <c r="E132" s="31"/>
      <c r="F132" s="31"/>
      <c r="G132" s="31"/>
      <c r="H132" s="31"/>
    </row>
    <row r="133" spans="2:8" ht="12.75">
      <c r="B133" s="32"/>
      <c r="C133" s="33"/>
      <c r="D133" s="31"/>
      <c r="E133" s="31"/>
      <c r="F133" s="31"/>
      <c r="G133" s="31"/>
      <c r="H133" s="31"/>
    </row>
    <row r="134" spans="2:8" ht="12.75">
      <c r="B134" s="32"/>
      <c r="C134" s="33"/>
      <c r="D134" s="31"/>
      <c r="E134" s="31"/>
      <c r="F134" s="31"/>
      <c r="G134" s="31"/>
      <c r="H134" s="31"/>
    </row>
    <row r="135" spans="2:8" ht="12.75">
      <c r="B135" s="32"/>
      <c r="C135" s="33"/>
      <c r="D135" s="31"/>
      <c r="E135" s="31"/>
      <c r="F135" s="31"/>
      <c r="G135" s="31"/>
      <c r="H135" s="31"/>
    </row>
    <row r="136" spans="2:8" ht="12.75">
      <c r="B136" s="32"/>
      <c r="C136" s="33"/>
      <c r="D136" s="31"/>
      <c r="E136" s="31"/>
      <c r="F136" s="31"/>
      <c r="G136" s="31"/>
      <c r="H136" s="31"/>
    </row>
    <row r="137" spans="2:8" ht="12.75">
      <c r="B137" s="32"/>
      <c r="C137" s="33"/>
      <c r="D137" s="31"/>
      <c r="E137" s="31"/>
      <c r="F137" s="31"/>
      <c r="G137" s="31"/>
      <c r="H137" s="31"/>
    </row>
    <row r="138" spans="2:8" ht="12.75">
      <c r="B138" s="32"/>
      <c r="C138" s="33"/>
      <c r="D138" s="31"/>
      <c r="E138" s="31"/>
      <c r="F138" s="31"/>
      <c r="G138" s="31"/>
      <c r="H138" s="31"/>
    </row>
    <row r="139" spans="2:8" ht="12.75">
      <c r="B139" s="32"/>
      <c r="C139" s="33"/>
      <c r="D139" s="31"/>
      <c r="E139" s="31"/>
      <c r="F139" s="31"/>
      <c r="G139" s="31"/>
      <c r="H139" s="31"/>
    </row>
    <row r="140" spans="2:8" ht="12.75">
      <c r="B140" s="32"/>
      <c r="C140" s="33"/>
      <c r="D140" s="31"/>
      <c r="E140" s="31"/>
      <c r="F140" s="31"/>
      <c r="G140" s="31"/>
      <c r="H140" s="31"/>
    </row>
    <row r="141" spans="2:8" ht="12.75">
      <c r="B141" s="32"/>
      <c r="C141" s="33"/>
      <c r="D141" s="31"/>
      <c r="E141" s="31"/>
      <c r="F141" s="31"/>
      <c r="G141" s="31"/>
      <c r="H141" s="31"/>
    </row>
    <row r="142" spans="2:8" ht="12.75">
      <c r="B142" s="32"/>
      <c r="C142" s="33"/>
      <c r="D142" s="31"/>
      <c r="E142" s="31"/>
      <c r="F142" s="31"/>
      <c r="G142" s="31"/>
      <c r="H142" s="31"/>
    </row>
    <row r="143" spans="2:8" ht="12.75">
      <c r="B143" s="32"/>
      <c r="C143" s="33"/>
      <c r="D143" s="31"/>
      <c r="E143" s="31"/>
      <c r="F143" s="31"/>
      <c r="G143" s="31"/>
      <c r="H143" s="31"/>
    </row>
    <row r="144" spans="2:8" ht="12.75">
      <c r="B144" s="32"/>
      <c r="C144" s="33"/>
      <c r="D144" s="31"/>
      <c r="E144" s="31"/>
      <c r="F144" s="31"/>
      <c r="G144" s="31"/>
      <c r="H144" s="31"/>
    </row>
    <row r="145" spans="2:8" ht="12.75">
      <c r="B145" s="32"/>
      <c r="C145" s="33"/>
      <c r="D145" s="31"/>
      <c r="E145" s="31"/>
      <c r="F145" s="31"/>
      <c r="G145" s="31"/>
      <c r="H145" s="31"/>
    </row>
    <row r="146" spans="2:8" ht="12.75">
      <c r="B146" s="32"/>
      <c r="C146" s="33"/>
      <c r="D146" s="31"/>
      <c r="E146" s="31"/>
      <c r="F146" s="31"/>
      <c r="G146" s="31"/>
      <c r="H146" s="31"/>
    </row>
    <row r="147" spans="2:8" ht="12.75">
      <c r="B147" s="32"/>
      <c r="C147" s="33"/>
      <c r="D147" s="31"/>
      <c r="E147" s="31"/>
      <c r="F147" s="31"/>
      <c r="G147" s="31"/>
      <c r="H147" s="31"/>
    </row>
    <row r="148" spans="2:8" ht="12.75">
      <c r="B148" s="32"/>
      <c r="C148" s="33"/>
      <c r="D148" s="31"/>
      <c r="E148" s="31"/>
      <c r="F148" s="31"/>
      <c r="G148" s="31"/>
      <c r="H148" s="31"/>
    </row>
    <row r="149" spans="2:8" ht="12.75">
      <c r="B149" s="32"/>
      <c r="C149" s="33"/>
      <c r="D149" s="31"/>
      <c r="E149" s="31"/>
      <c r="F149" s="31"/>
      <c r="G149" s="31"/>
      <c r="H149" s="31"/>
    </row>
    <row r="150" spans="2:8" ht="12.75">
      <c r="B150" s="32"/>
      <c r="C150" s="33"/>
      <c r="D150" s="31"/>
      <c r="E150" s="31"/>
      <c r="F150" s="31"/>
      <c r="G150" s="31"/>
      <c r="H150" s="31"/>
    </row>
    <row r="151" spans="2:8" ht="12.75">
      <c r="B151" s="32"/>
      <c r="C151" s="33"/>
      <c r="D151" s="31"/>
      <c r="E151" s="31"/>
      <c r="F151" s="31"/>
      <c r="G151" s="31"/>
      <c r="H151" s="31"/>
    </row>
    <row r="152" spans="2:8" ht="12.75">
      <c r="B152" s="32"/>
      <c r="C152" s="33"/>
      <c r="D152" s="31"/>
      <c r="E152" s="31"/>
      <c r="F152" s="31"/>
      <c r="G152" s="31"/>
      <c r="H152" s="31"/>
    </row>
    <row r="153" spans="2:8" ht="12.75">
      <c r="B153" s="32"/>
      <c r="C153" s="33"/>
      <c r="D153" s="31"/>
      <c r="E153" s="31"/>
      <c r="F153" s="31"/>
      <c r="G153" s="31"/>
      <c r="H153" s="31"/>
    </row>
    <row r="154" spans="2:8" ht="12.75">
      <c r="B154" s="32"/>
      <c r="C154" s="33"/>
      <c r="D154" s="31"/>
      <c r="E154" s="31"/>
      <c r="F154" s="31"/>
      <c r="G154" s="31"/>
      <c r="H154" s="31"/>
    </row>
    <row r="155" spans="2:8" ht="12.75">
      <c r="B155" s="32"/>
      <c r="C155" s="33"/>
      <c r="D155" s="31"/>
      <c r="E155" s="31"/>
      <c r="F155" s="31"/>
      <c r="G155" s="31"/>
      <c r="H155" s="31"/>
    </row>
    <row r="156" spans="2:8" ht="12.75">
      <c r="B156" s="32"/>
      <c r="C156" s="33"/>
      <c r="D156" s="31"/>
      <c r="E156" s="31"/>
      <c r="F156" s="31"/>
      <c r="G156" s="31"/>
      <c r="H156" s="31"/>
    </row>
    <row r="157" spans="2:8" ht="12.75">
      <c r="B157" s="32"/>
      <c r="C157" s="33"/>
      <c r="D157" s="31"/>
      <c r="E157" s="31"/>
      <c r="F157" s="31"/>
      <c r="G157" s="31"/>
      <c r="H157" s="31"/>
    </row>
    <row r="158" spans="2:8" ht="12.75">
      <c r="B158" s="32"/>
      <c r="C158" s="33"/>
      <c r="D158" s="31"/>
      <c r="E158" s="31"/>
      <c r="F158" s="31"/>
      <c r="G158" s="31"/>
      <c r="H158" s="31"/>
    </row>
    <row r="159" spans="2:8" ht="12.75">
      <c r="B159" s="32"/>
      <c r="C159" s="33"/>
      <c r="D159" s="31"/>
      <c r="E159" s="31"/>
      <c r="F159" s="31"/>
      <c r="G159" s="31"/>
      <c r="H159" s="31"/>
    </row>
    <row r="160" spans="2:8" ht="12.75">
      <c r="B160" s="32"/>
      <c r="C160" s="33"/>
      <c r="D160" s="31"/>
      <c r="E160" s="31"/>
      <c r="F160" s="31"/>
      <c r="G160" s="31"/>
      <c r="H160" s="31"/>
    </row>
    <row r="161" spans="2:8" ht="12.75">
      <c r="B161" s="32"/>
      <c r="C161" s="33"/>
      <c r="D161" s="31"/>
      <c r="E161" s="31"/>
      <c r="F161" s="31"/>
      <c r="G161" s="31"/>
      <c r="H161" s="31"/>
    </row>
    <row r="162" spans="2:8" ht="12.75">
      <c r="B162" s="32"/>
      <c r="C162" s="33"/>
      <c r="D162" s="31"/>
      <c r="E162" s="31"/>
      <c r="F162" s="31"/>
      <c r="G162" s="31"/>
      <c r="H162" s="31"/>
    </row>
    <row r="163" spans="2:8" ht="12.75">
      <c r="B163" s="32"/>
      <c r="C163" s="33"/>
      <c r="D163" s="31"/>
      <c r="E163" s="31"/>
      <c r="F163" s="31"/>
      <c r="G163" s="31"/>
      <c r="H163" s="31"/>
    </row>
    <row r="164" spans="2:8" ht="12.75">
      <c r="B164" s="32"/>
      <c r="C164" s="33"/>
      <c r="D164" s="31"/>
      <c r="E164" s="31"/>
      <c r="F164" s="31"/>
      <c r="G164" s="31"/>
      <c r="H164" s="31"/>
    </row>
    <row r="165" spans="2:8" ht="12.75">
      <c r="B165" s="32"/>
      <c r="C165" s="33"/>
      <c r="D165" s="31"/>
      <c r="E165" s="31"/>
      <c r="F165" s="31"/>
      <c r="G165" s="31"/>
      <c r="H165" s="31"/>
    </row>
    <row r="166" spans="2:8" ht="12.75">
      <c r="B166" s="32"/>
      <c r="C166" s="33"/>
      <c r="D166" s="31"/>
      <c r="E166" s="31"/>
      <c r="F166" s="31"/>
      <c r="G166" s="31"/>
      <c r="H166" s="31"/>
    </row>
    <row r="167" spans="2:8" ht="12.75">
      <c r="B167" s="32"/>
      <c r="C167" s="33"/>
      <c r="D167" s="31"/>
      <c r="E167" s="31"/>
      <c r="F167" s="31"/>
      <c r="G167" s="31"/>
      <c r="H167" s="31"/>
    </row>
    <row r="168" spans="2:8" ht="12.75">
      <c r="B168" s="32"/>
      <c r="C168" s="33"/>
      <c r="D168" s="31"/>
      <c r="E168" s="31"/>
      <c r="F168" s="31"/>
      <c r="G168" s="31"/>
      <c r="H168" s="31"/>
    </row>
    <row r="169" spans="2:8" ht="12.75">
      <c r="B169" s="32"/>
      <c r="C169" s="33"/>
      <c r="D169" s="31"/>
      <c r="E169" s="31"/>
      <c r="F169" s="31"/>
      <c r="G169" s="31"/>
      <c r="H169" s="31"/>
    </row>
    <row r="170" spans="2:8" ht="12.75">
      <c r="B170" s="32"/>
      <c r="C170" s="33"/>
      <c r="D170" s="31"/>
      <c r="E170" s="31"/>
      <c r="F170" s="31"/>
      <c r="G170" s="31"/>
      <c r="H170" s="31"/>
    </row>
    <row r="171" spans="2:8" ht="12.75">
      <c r="B171" s="32"/>
      <c r="C171" s="33"/>
      <c r="D171" s="31"/>
      <c r="E171" s="31"/>
      <c r="F171" s="31"/>
      <c r="G171" s="31"/>
      <c r="H171" s="31"/>
    </row>
    <row r="172" spans="2:8" ht="12.75">
      <c r="B172" s="32"/>
      <c r="C172" s="33"/>
      <c r="D172" s="31"/>
      <c r="E172" s="31"/>
      <c r="F172" s="31"/>
      <c r="G172" s="31"/>
      <c r="H172" s="31"/>
    </row>
    <row r="173" spans="2:8" ht="12.75">
      <c r="B173" s="32"/>
      <c r="C173" s="33"/>
      <c r="D173" s="31"/>
      <c r="E173" s="31"/>
      <c r="F173" s="31"/>
      <c r="G173" s="31"/>
      <c r="H173" s="31"/>
    </row>
    <row r="174" spans="2:8" ht="12.75">
      <c r="B174" s="32"/>
      <c r="C174" s="33"/>
      <c r="D174" s="31"/>
      <c r="E174" s="31"/>
      <c r="F174" s="31"/>
      <c r="G174" s="31"/>
      <c r="H174" s="31"/>
    </row>
    <row r="175" spans="2:8" ht="12.75">
      <c r="B175" s="32"/>
      <c r="C175" s="33"/>
      <c r="D175" s="31"/>
      <c r="E175" s="31"/>
      <c r="F175" s="31"/>
      <c r="G175" s="31"/>
      <c r="H175" s="31"/>
    </row>
    <row r="176" spans="2:8" ht="12.75">
      <c r="B176" s="32"/>
      <c r="C176" s="33"/>
      <c r="D176" s="31"/>
      <c r="E176" s="31"/>
      <c r="F176" s="31"/>
      <c r="G176" s="31"/>
      <c r="H176" s="31"/>
    </row>
    <row r="177" spans="2:8" ht="12.75">
      <c r="B177" s="32"/>
      <c r="C177" s="33"/>
      <c r="D177" s="31"/>
      <c r="E177" s="31"/>
      <c r="F177" s="31"/>
      <c r="G177" s="31"/>
      <c r="H177" s="31"/>
    </row>
    <row r="178" spans="2:8" ht="12.75">
      <c r="B178" s="32"/>
      <c r="C178" s="33"/>
      <c r="D178" s="31"/>
      <c r="E178" s="31"/>
      <c r="F178" s="31"/>
      <c r="G178" s="31"/>
      <c r="H178" s="31"/>
    </row>
    <row r="179" spans="2:8" ht="12.75">
      <c r="B179" s="32"/>
      <c r="C179" s="33"/>
      <c r="D179" s="31"/>
      <c r="E179" s="31"/>
      <c r="F179" s="31"/>
      <c r="G179" s="31"/>
      <c r="H179" s="31"/>
    </row>
    <row r="180" spans="2:8" ht="12.75">
      <c r="B180" s="32"/>
      <c r="C180" s="33"/>
      <c r="D180" s="31"/>
      <c r="E180" s="31"/>
      <c r="F180" s="31"/>
      <c r="G180" s="31"/>
      <c r="H180" s="31"/>
    </row>
    <row r="181" spans="2:8" ht="12.75">
      <c r="B181" s="32"/>
      <c r="C181" s="33"/>
      <c r="D181" s="31"/>
      <c r="E181" s="31"/>
      <c r="F181" s="31"/>
      <c r="G181" s="31"/>
      <c r="H181" s="31"/>
    </row>
    <row r="182" spans="2:8" ht="12.75">
      <c r="B182" s="32"/>
      <c r="C182" s="33"/>
      <c r="D182" s="31"/>
      <c r="E182" s="31"/>
      <c r="F182" s="31"/>
      <c r="G182" s="31"/>
      <c r="H182" s="31"/>
    </row>
    <row r="183" spans="2:8" ht="12.75">
      <c r="B183" s="32"/>
      <c r="C183" s="33"/>
      <c r="D183" s="31"/>
      <c r="E183" s="31"/>
      <c r="F183" s="31"/>
      <c r="G183" s="31"/>
      <c r="H183" s="31"/>
    </row>
    <row r="184" spans="2:8" ht="12.75">
      <c r="B184" s="32"/>
      <c r="C184" s="33"/>
      <c r="D184" s="31"/>
      <c r="E184" s="31"/>
      <c r="F184" s="31"/>
      <c r="G184" s="31"/>
      <c r="H184" s="31"/>
    </row>
    <row r="185" spans="2:8" ht="12.75">
      <c r="B185" s="32"/>
      <c r="C185" s="33"/>
      <c r="D185" s="31"/>
      <c r="E185" s="31"/>
      <c r="F185" s="31"/>
      <c r="G185" s="31"/>
      <c r="H185" s="31"/>
    </row>
    <row r="186" spans="2:8" ht="12.75">
      <c r="B186" s="32"/>
      <c r="C186" s="33"/>
      <c r="D186" s="31"/>
      <c r="E186" s="31"/>
      <c r="F186" s="31"/>
      <c r="G186" s="31"/>
      <c r="H186" s="31"/>
    </row>
    <row r="187" spans="2:8" ht="12.75">
      <c r="B187" s="32"/>
      <c r="C187" s="33"/>
      <c r="D187" s="31"/>
      <c r="E187" s="31"/>
      <c r="F187" s="31"/>
      <c r="G187" s="31"/>
      <c r="H187" s="31"/>
    </row>
    <row r="188" spans="2:8" ht="12.75">
      <c r="B188" s="32"/>
      <c r="C188" s="33"/>
      <c r="D188" s="31"/>
      <c r="E188" s="31"/>
      <c r="F188" s="31"/>
      <c r="G188" s="31"/>
      <c r="H188" s="31"/>
    </row>
    <row r="189" spans="2:8" ht="12.75">
      <c r="B189" s="32"/>
      <c r="C189" s="33"/>
      <c r="D189" s="31"/>
      <c r="E189" s="31"/>
      <c r="F189" s="31"/>
      <c r="G189" s="31"/>
      <c r="H189" s="31"/>
    </row>
    <row r="190" spans="2:8" ht="12.75">
      <c r="B190" s="32"/>
      <c r="C190" s="33"/>
      <c r="D190" s="31"/>
      <c r="E190" s="31"/>
      <c r="F190" s="31"/>
      <c r="G190" s="31"/>
      <c r="H190" s="31"/>
    </row>
    <row r="191" spans="2:8" ht="12.75">
      <c r="B191" s="32"/>
      <c r="C191" s="33"/>
      <c r="D191" s="31"/>
      <c r="E191" s="31"/>
      <c r="F191" s="31"/>
      <c r="G191" s="31"/>
      <c r="H191" s="31"/>
    </row>
    <row r="192" spans="2:8" ht="12.75">
      <c r="B192" s="32"/>
      <c r="C192" s="33"/>
      <c r="D192" s="31"/>
      <c r="E192" s="31"/>
      <c r="F192" s="31"/>
      <c r="G192" s="31"/>
      <c r="H192" s="31"/>
    </row>
    <row r="193" spans="2:8" ht="12.75">
      <c r="B193" s="32"/>
      <c r="C193" s="33"/>
      <c r="D193" s="31"/>
      <c r="E193" s="31"/>
      <c r="F193" s="31"/>
      <c r="G193" s="31"/>
      <c r="H193" s="31"/>
    </row>
    <row r="194" spans="2:8" ht="12.75">
      <c r="B194" s="32"/>
      <c r="C194" s="33"/>
      <c r="D194" s="31"/>
      <c r="E194" s="31"/>
      <c r="F194" s="31"/>
      <c r="G194" s="31"/>
      <c r="H194" s="31"/>
    </row>
    <row r="195" spans="2:8" ht="12.75">
      <c r="B195" s="32"/>
      <c r="C195" s="33"/>
      <c r="D195" s="31"/>
      <c r="E195" s="31"/>
      <c r="F195" s="31"/>
      <c r="G195" s="31"/>
      <c r="H195" s="31"/>
    </row>
    <row r="196" spans="2:8" ht="12.75">
      <c r="B196" s="32"/>
      <c r="C196" s="33"/>
      <c r="D196" s="31"/>
      <c r="E196" s="31"/>
      <c r="F196" s="31"/>
      <c r="G196" s="31"/>
      <c r="H196" s="31"/>
    </row>
    <row r="197" spans="2:8" ht="12.75">
      <c r="B197" s="32"/>
      <c r="C197" s="33"/>
      <c r="D197" s="31"/>
      <c r="E197" s="31"/>
      <c r="F197" s="31"/>
      <c r="G197" s="31"/>
      <c r="H197" s="31"/>
    </row>
    <row r="198" spans="2:8" ht="12.75">
      <c r="B198" s="32"/>
      <c r="C198" s="33"/>
      <c r="D198" s="31"/>
      <c r="E198" s="31"/>
      <c r="F198" s="31"/>
      <c r="G198" s="31"/>
      <c r="H198" s="31"/>
    </row>
    <row r="199" spans="2:8" ht="12.75">
      <c r="B199" s="32"/>
      <c r="C199" s="33"/>
      <c r="D199" s="31"/>
      <c r="E199" s="31"/>
      <c r="F199" s="31"/>
      <c r="G199" s="31"/>
      <c r="H199" s="31"/>
    </row>
    <row r="200" spans="2:8" ht="12.75">
      <c r="B200" s="32"/>
      <c r="C200" s="33"/>
      <c r="D200" s="31"/>
      <c r="E200" s="31"/>
      <c r="F200" s="31"/>
      <c r="G200" s="31"/>
      <c r="H200" s="31"/>
    </row>
    <row r="201" spans="2:8" ht="12.75">
      <c r="B201" s="32"/>
      <c r="C201" s="33"/>
      <c r="D201" s="31"/>
      <c r="E201" s="31"/>
      <c r="F201" s="31"/>
      <c r="G201" s="31"/>
      <c r="H201" s="31"/>
    </row>
    <row r="202" spans="2:8" ht="12.75">
      <c r="B202" s="32"/>
      <c r="C202" s="33"/>
      <c r="D202" s="31"/>
      <c r="E202" s="31"/>
      <c r="F202" s="31"/>
      <c r="G202" s="31"/>
      <c r="H202" s="31"/>
    </row>
    <row r="203" spans="2:8" ht="12.75">
      <c r="B203" s="32"/>
      <c r="C203" s="33"/>
      <c r="D203" s="31"/>
      <c r="E203" s="31"/>
      <c r="F203" s="31"/>
      <c r="G203" s="31"/>
      <c r="H203" s="31"/>
    </row>
    <row r="204" spans="2:8" ht="12.75">
      <c r="B204" s="32"/>
      <c r="C204" s="33"/>
      <c r="D204" s="31"/>
      <c r="E204" s="31"/>
      <c r="F204" s="31"/>
      <c r="G204" s="31"/>
      <c r="H204" s="31"/>
    </row>
    <row r="205" spans="2:8" ht="12.75">
      <c r="B205" s="32"/>
      <c r="C205" s="33"/>
      <c r="D205" s="31"/>
      <c r="E205" s="31"/>
      <c r="F205" s="31"/>
      <c r="G205" s="31"/>
      <c r="H205" s="31"/>
    </row>
    <row r="206" spans="2:8" ht="12.75">
      <c r="B206" s="32"/>
      <c r="C206" s="33"/>
      <c r="D206" s="31"/>
      <c r="E206" s="31"/>
      <c r="F206" s="31"/>
      <c r="G206" s="31"/>
      <c r="H206" s="31"/>
    </row>
    <row r="207" spans="2:8" ht="12.75">
      <c r="B207" s="32"/>
      <c r="C207" s="33"/>
      <c r="D207" s="31"/>
      <c r="E207" s="31"/>
      <c r="F207" s="31"/>
      <c r="G207" s="31"/>
      <c r="H207" s="31"/>
    </row>
    <row r="208" spans="2:8" ht="12.75">
      <c r="B208" s="32"/>
      <c r="C208" s="33"/>
      <c r="D208" s="31"/>
      <c r="E208" s="31"/>
      <c r="F208" s="31"/>
      <c r="G208" s="31"/>
      <c r="H208" s="31"/>
    </row>
    <row r="209" spans="2:8" ht="12.75">
      <c r="B209" s="32"/>
      <c r="C209" s="33"/>
      <c r="D209" s="31"/>
      <c r="E209" s="31"/>
      <c r="F209" s="31"/>
      <c r="G209" s="31"/>
      <c r="H209" s="31"/>
    </row>
    <row r="210" spans="2:8" ht="12.75">
      <c r="B210" s="32"/>
      <c r="C210" s="33"/>
      <c r="D210" s="31"/>
      <c r="E210" s="31"/>
      <c r="F210" s="31"/>
      <c r="G210" s="31"/>
      <c r="H210" s="31"/>
    </row>
    <row r="211" spans="2:8" ht="12.75">
      <c r="B211" s="32"/>
      <c r="C211" s="33"/>
      <c r="D211" s="31"/>
      <c r="E211" s="31"/>
      <c r="F211" s="31"/>
      <c r="G211" s="31"/>
      <c r="H211" s="31"/>
    </row>
    <row r="212" spans="2:8" ht="12.75">
      <c r="B212" s="32"/>
      <c r="C212" s="33"/>
      <c r="D212" s="31"/>
      <c r="E212" s="31"/>
      <c r="F212" s="31"/>
      <c r="G212" s="31"/>
      <c r="H212" s="31"/>
    </row>
    <row r="213" spans="2:8" ht="12.75">
      <c r="B213" s="32"/>
      <c r="C213" s="33"/>
      <c r="D213" s="31"/>
      <c r="E213" s="31"/>
      <c r="F213" s="31"/>
      <c r="G213" s="31"/>
      <c r="H213" s="31"/>
    </row>
    <row r="214" spans="2:8" ht="12.75">
      <c r="B214" s="32"/>
      <c r="C214" s="33"/>
      <c r="D214" s="31"/>
      <c r="E214" s="31"/>
      <c r="F214" s="31"/>
      <c r="G214" s="31"/>
      <c r="H214" s="31"/>
    </row>
    <row r="215" spans="2:8" ht="12.75">
      <c r="B215" s="32"/>
      <c r="C215" s="33"/>
      <c r="D215" s="31"/>
      <c r="E215" s="31"/>
      <c r="F215" s="31"/>
      <c r="G215" s="31"/>
      <c r="H215" s="31"/>
    </row>
    <row r="216" spans="2:8" ht="12.75">
      <c r="B216" s="32"/>
      <c r="C216" s="33"/>
      <c r="D216" s="31"/>
      <c r="E216" s="31"/>
      <c r="F216" s="31"/>
      <c r="G216" s="31"/>
      <c r="H216" s="31"/>
    </row>
    <row r="217" spans="2:8" ht="12.75">
      <c r="B217" s="32"/>
      <c r="C217" s="33"/>
      <c r="D217" s="31"/>
      <c r="E217" s="31"/>
      <c r="F217" s="31"/>
      <c r="G217" s="31"/>
      <c r="H217" s="31"/>
    </row>
    <row r="218" spans="2:8" ht="12.75">
      <c r="B218" s="32"/>
      <c r="C218" s="33"/>
      <c r="D218" s="31"/>
      <c r="E218" s="31"/>
      <c r="F218" s="31"/>
      <c r="G218" s="31"/>
      <c r="H218" s="31"/>
    </row>
    <row r="219" spans="2:8" ht="12.75">
      <c r="B219" s="32"/>
      <c r="C219" s="33"/>
      <c r="D219" s="31"/>
      <c r="E219" s="31"/>
      <c r="F219" s="31"/>
      <c r="G219" s="31"/>
      <c r="H219" s="31"/>
    </row>
    <row r="220" spans="2:8" ht="12.75">
      <c r="B220" s="32"/>
      <c r="C220" s="33"/>
      <c r="D220" s="31"/>
      <c r="E220" s="31"/>
      <c r="F220" s="31"/>
      <c r="G220" s="31"/>
      <c r="H220" s="31"/>
    </row>
    <row r="221" spans="2:8" ht="12.75">
      <c r="B221" s="32"/>
      <c r="C221" s="33"/>
      <c r="D221" s="31"/>
      <c r="E221" s="31"/>
      <c r="F221" s="31"/>
      <c r="G221" s="31"/>
      <c r="H221" s="31"/>
    </row>
    <row r="222" spans="2:8" ht="12.75">
      <c r="B222" s="32"/>
      <c r="C222" s="33"/>
      <c r="D222" s="31"/>
      <c r="E222" s="31"/>
      <c r="F222" s="31"/>
      <c r="G222" s="31"/>
      <c r="H222" s="31"/>
    </row>
    <row r="223" spans="2:8" ht="12.75">
      <c r="B223" s="32"/>
      <c r="C223" s="33"/>
      <c r="D223" s="31"/>
      <c r="E223" s="31"/>
      <c r="F223" s="31"/>
      <c r="G223" s="31"/>
      <c r="H223" s="31"/>
    </row>
    <row r="224" spans="2:8" ht="12.75">
      <c r="B224" s="32"/>
      <c r="C224" s="33"/>
      <c r="D224" s="31"/>
      <c r="E224" s="31"/>
      <c r="F224" s="31"/>
      <c r="G224" s="31"/>
      <c r="H224" s="31"/>
    </row>
    <row r="225" spans="2:8" ht="12.75">
      <c r="B225" s="32"/>
      <c r="C225" s="33"/>
      <c r="D225" s="31"/>
      <c r="E225" s="31"/>
      <c r="F225" s="31"/>
      <c r="G225" s="31"/>
      <c r="H225" s="31"/>
    </row>
    <row r="226" spans="2:8" ht="12.75">
      <c r="B226" s="32"/>
      <c r="C226" s="33"/>
      <c r="D226" s="31"/>
      <c r="E226" s="31"/>
      <c r="F226" s="31"/>
      <c r="G226" s="31"/>
      <c r="H226" s="31"/>
    </row>
    <row r="227" spans="2:8" ht="12.75">
      <c r="B227" s="32"/>
      <c r="C227" s="33"/>
      <c r="D227" s="31"/>
      <c r="E227" s="31"/>
      <c r="F227" s="31"/>
      <c r="G227" s="31"/>
      <c r="H227" s="31"/>
    </row>
    <row r="228" spans="2:8" ht="12.75">
      <c r="B228" s="32"/>
      <c r="C228" s="33"/>
      <c r="D228" s="31"/>
      <c r="E228" s="31"/>
      <c r="F228" s="31"/>
      <c r="G228" s="31"/>
      <c r="H228" s="31"/>
    </row>
    <row r="229" spans="2:8" ht="12.75">
      <c r="B229" s="32"/>
      <c r="C229" s="33"/>
      <c r="D229" s="31"/>
      <c r="E229" s="31"/>
      <c r="F229" s="31"/>
      <c r="G229" s="31"/>
      <c r="H229" s="31"/>
    </row>
    <row r="230" spans="2:8" ht="12.75">
      <c r="B230" s="32"/>
      <c r="C230" s="33"/>
      <c r="D230" s="31"/>
      <c r="E230" s="31"/>
      <c r="F230" s="31"/>
      <c r="G230" s="31"/>
      <c r="H230" s="31"/>
    </row>
    <row r="231" spans="2:8" ht="12.75">
      <c r="B231" s="32"/>
      <c r="C231" s="33"/>
      <c r="D231" s="31"/>
      <c r="E231" s="31"/>
      <c r="F231" s="31"/>
      <c r="G231" s="31"/>
      <c r="H231" s="31"/>
    </row>
    <row r="232" spans="2:8" ht="12.75">
      <c r="B232" s="32"/>
      <c r="C232" s="33"/>
      <c r="D232" s="31"/>
      <c r="E232" s="31"/>
      <c r="F232" s="31"/>
      <c r="G232" s="31"/>
      <c r="H232" s="31"/>
    </row>
    <row r="233" spans="2:8" ht="12.75">
      <c r="B233" s="32"/>
      <c r="C233" s="33"/>
      <c r="D233" s="31"/>
      <c r="E233" s="31"/>
      <c r="F233" s="31"/>
      <c r="G233" s="31"/>
      <c r="H233" s="31"/>
    </row>
    <row r="234" spans="2:8" ht="12.75">
      <c r="B234" s="32"/>
      <c r="C234" s="33"/>
      <c r="D234" s="31"/>
      <c r="E234" s="31"/>
      <c r="F234" s="31"/>
      <c r="G234" s="31"/>
      <c r="H234" s="31"/>
    </row>
    <row r="235" spans="2:8" ht="12.75">
      <c r="B235" s="32"/>
      <c r="C235" s="33"/>
      <c r="D235" s="31"/>
      <c r="E235" s="31"/>
      <c r="F235" s="31"/>
      <c r="G235" s="31"/>
      <c r="H235" s="31"/>
    </row>
    <row r="236" spans="2:8" ht="12.75">
      <c r="B236" s="32"/>
      <c r="C236" s="33"/>
      <c r="D236" s="31"/>
      <c r="E236" s="31"/>
      <c r="F236" s="31"/>
      <c r="G236" s="31"/>
      <c r="H236" s="31"/>
    </row>
    <row r="237" spans="2:8" ht="12.75">
      <c r="B237" s="32"/>
      <c r="C237" s="33"/>
      <c r="D237" s="31"/>
      <c r="E237" s="31"/>
      <c r="F237" s="31"/>
      <c r="G237" s="31"/>
      <c r="H237" s="31"/>
    </row>
    <row r="238" spans="2:8" ht="12.75">
      <c r="B238" s="32"/>
      <c r="C238" s="33"/>
      <c r="D238" s="31"/>
      <c r="E238" s="31"/>
      <c r="F238" s="31"/>
      <c r="G238" s="31"/>
      <c r="H238" s="31"/>
    </row>
    <row r="239" spans="2:8" ht="12.75">
      <c r="B239" s="32"/>
      <c r="C239" s="33"/>
      <c r="D239" s="31"/>
      <c r="E239" s="31"/>
      <c r="F239" s="31"/>
      <c r="G239" s="31"/>
      <c r="H239" s="31"/>
    </row>
    <row r="240" spans="2:8" ht="12.75">
      <c r="B240" s="32"/>
      <c r="C240" s="33"/>
      <c r="D240" s="31"/>
      <c r="E240" s="31"/>
      <c r="F240" s="31"/>
      <c r="G240" s="31"/>
      <c r="H240" s="31"/>
    </row>
    <row r="241" spans="2:8" ht="12.75">
      <c r="B241" s="32"/>
      <c r="C241" s="33"/>
      <c r="D241" s="31"/>
      <c r="E241" s="31"/>
      <c r="F241" s="31"/>
      <c r="G241" s="31"/>
      <c r="H241" s="31"/>
    </row>
    <row r="242" spans="2:8" ht="12.75">
      <c r="B242" s="32"/>
      <c r="C242" s="33"/>
      <c r="D242" s="31"/>
      <c r="E242" s="31"/>
      <c r="F242" s="31"/>
      <c r="G242" s="31"/>
      <c r="H242" s="31"/>
    </row>
    <row r="243" spans="2:8" ht="12.75">
      <c r="B243" s="32"/>
      <c r="C243" s="33"/>
      <c r="D243" s="31"/>
      <c r="E243" s="31"/>
      <c r="F243" s="31"/>
      <c r="G243" s="31"/>
      <c r="H243" s="31"/>
    </row>
    <row r="244" spans="2:8" ht="12.75">
      <c r="B244" s="32"/>
      <c r="C244" s="33"/>
      <c r="D244" s="31"/>
      <c r="E244" s="31"/>
      <c r="F244" s="31"/>
      <c r="G244" s="31"/>
      <c r="H244" s="31"/>
    </row>
    <row r="245" spans="2:8" ht="12.75">
      <c r="B245" s="32"/>
      <c r="C245" s="33"/>
      <c r="D245" s="31"/>
      <c r="E245" s="31"/>
      <c r="F245" s="31"/>
      <c r="G245" s="31"/>
      <c r="H245" s="31"/>
    </row>
    <row r="246" spans="2:8" ht="12.75">
      <c r="B246" s="32"/>
      <c r="C246" s="33"/>
      <c r="D246" s="31"/>
      <c r="E246" s="31"/>
      <c r="F246" s="31"/>
      <c r="G246" s="31"/>
      <c r="H246" s="31"/>
    </row>
    <row r="247" spans="2:8" ht="12.75">
      <c r="B247" s="32"/>
      <c r="C247" s="33"/>
      <c r="D247" s="31"/>
      <c r="E247" s="31"/>
      <c r="F247" s="31"/>
      <c r="G247" s="31"/>
      <c r="H247" s="31"/>
    </row>
    <row r="248" spans="2:8" ht="12.75">
      <c r="B248" s="32"/>
      <c r="C248" s="33"/>
      <c r="D248" s="31"/>
      <c r="E248" s="31"/>
      <c r="F248" s="31"/>
      <c r="G248" s="31"/>
      <c r="H248" s="31"/>
    </row>
    <row r="249" spans="2:8" ht="12.75">
      <c r="B249" s="32"/>
      <c r="C249" s="33"/>
      <c r="D249" s="31"/>
      <c r="E249" s="31"/>
      <c r="F249" s="31"/>
      <c r="G249" s="31"/>
      <c r="H249" s="31"/>
    </row>
    <row r="250" spans="2:8" ht="12.75">
      <c r="B250" s="32"/>
      <c r="C250" s="33"/>
      <c r="D250" s="31"/>
      <c r="E250" s="31"/>
      <c r="F250" s="31"/>
      <c r="G250" s="31"/>
      <c r="H250" s="31"/>
    </row>
    <row r="251" spans="2:8" ht="12.75">
      <c r="B251" s="32"/>
      <c r="C251" s="33"/>
      <c r="D251" s="31"/>
      <c r="E251" s="31"/>
      <c r="F251" s="31"/>
      <c r="G251" s="31"/>
      <c r="H251" s="31"/>
    </row>
    <row r="252" spans="2:8" ht="12.75">
      <c r="B252" s="32"/>
      <c r="C252" s="33"/>
      <c r="D252" s="31"/>
      <c r="E252" s="31"/>
      <c r="F252" s="31"/>
      <c r="G252" s="31"/>
      <c r="H252" s="31"/>
    </row>
    <row r="253" spans="2:8" ht="12.75">
      <c r="B253" s="32"/>
      <c r="C253" s="33"/>
      <c r="D253" s="31"/>
      <c r="E253" s="31"/>
      <c r="F253" s="31"/>
      <c r="G253" s="31"/>
      <c r="H253" s="31"/>
    </row>
    <row r="254" spans="2:8" ht="12.75">
      <c r="B254" s="32"/>
      <c r="C254" s="33"/>
      <c r="D254" s="31"/>
      <c r="E254" s="31"/>
      <c r="F254" s="31"/>
      <c r="G254" s="31"/>
      <c r="H254" s="31"/>
    </row>
    <row r="255" spans="2:8" ht="12.75">
      <c r="B255" s="32"/>
      <c r="C255" s="33"/>
      <c r="D255" s="31"/>
      <c r="E255" s="31"/>
      <c r="F255" s="31"/>
      <c r="G255" s="31"/>
      <c r="H255" s="31"/>
    </row>
    <row r="256" spans="2:8" ht="12.75">
      <c r="B256" s="32"/>
      <c r="C256" s="33"/>
      <c r="D256" s="31"/>
      <c r="E256" s="31"/>
      <c r="F256" s="31"/>
      <c r="G256" s="31"/>
      <c r="H256" s="31"/>
    </row>
    <row r="257" spans="2:8" ht="12.75">
      <c r="B257" s="32"/>
      <c r="C257" s="33"/>
      <c r="D257" s="31"/>
      <c r="E257" s="31"/>
      <c r="F257" s="31"/>
      <c r="G257" s="31"/>
      <c r="H257" s="31"/>
    </row>
    <row r="258" spans="2:8" ht="12.75">
      <c r="B258" s="32"/>
      <c r="C258" s="33"/>
      <c r="D258" s="31"/>
      <c r="E258" s="31"/>
      <c r="F258" s="31"/>
      <c r="G258" s="31"/>
      <c r="H258" s="31"/>
    </row>
    <row r="259" spans="2:8" ht="12.75">
      <c r="B259" s="32"/>
      <c r="C259" s="33"/>
      <c r="D259" s="31"/>
      <c r="E259" s="31"/>
      <c r="F259" s="31"/>
      <c r="G259" s="31"/>
      <c r="H259" s="31"/>
    </row>
    <row r="260" spans="2:8" ht="12.75">
      <c r="B260" s="32"/>
      <c r="C260" s="33"/>
      <c r="D260" s="31"/>
      <c r="E260" s="31"/>
      <c r="F260" s="31"/>
      <c r="G260" s="31"/>
      <c r="H260" s="31"/>
    </row>
    <row r="261" spans="2:8" ht="12.75">
      <c r="B261" s="32"/>
      <c r="C261" s="33"/>
      <c r="D261" s="33"/>
      <c r="E261" s="33"/>
      <c r="F261" s="33"/>
      <c r="G261" s="33"/>
      <c r="H261" s="33"/>
    </row>
    <row r="262" spans="2:8" ht="12.75">
      <c r="B262" s="32"/>
      <c r="C262" s="33"/>
      <c r="D262" s="33"/>
      <c r="E262" s="33"/>
      <c r="F262" s="33"/>
      <c r="G262" s="33"/>
      <c r="H262" s="33"/>
    </row>
    <row r="263" spans="2:8" ht="12.75">
      <c r="B263" s="32"/>
      <c r="C263" s="33"/>
      <c r="D263" s="33"/>
      <c r="E263" s="33"/>
      <c r="F263" s="33"/>
      <c r="G263" s="33"/>
      <c r="H263" s="33"/>
    </row>
    <row r="264" spans="2:8" ht="12.75">
      <c r="B264" s="32"/>
      <c r="C264" s="33"/>
      <c r="D264" s="33"/>
      <c r="E264" s="33"/>
      <c r="F264" s="33"/>
      <c r="G264" s="33"/>
      <c r="H264" s="33"/>
    </row>
    <row r="265" spans="2:8" ht="12.75">
      <c r="B265" s="32"/>
      <c r="C265" s="33"/>
      <c r="D265" s="33"/>
      <c r="E265" s="33"/>
      <c r="F265" s="33"/>
      <c r="G265" s="33"/>
      <c r="H265" s="33"/>
    </row>
    <row r="266" spans="2:8" ht="12.75">
      <c r="B266" s="32"/>
      <c r="C266" s="33"/>
      <c r="D266" s="33"/>
      <c r="E266" s="33"/>
      <c r="F266" s="33"/>
      <c r="G266" s="33"/>
      <c r="H266" s="33"/>
    </row>
    <row r="267" spans="2:8" ht="12.75">
      <c r="B267" s="32"/>
      <c r="C267" s="33"/>
      <c r="D267" s="33"/>
      <c r="E267" s="33"/>
      <c r="F267" s="33"/>
      <c r="G267" s="33"/>
      <c r="H267" s="33"/>
    </row>
    <row r="268" spans="2:8" ht="12.75">
      <c r="B268" s="32"/>
      <c r="C268" s="33"/>
      <c r="D268" s="33"/>
      <c r="E268" s="33"/>
      <c r="F268" s="33"/>
      <c r="G268" s="33"/>
      <c r="H268" s="33"/>
    </row>
    <row r="269" spans="2:8" ht="12.75">
      <c r="B269" s="32"/>
      <c r="C269" s="33"/>
      <c r="D269" s="33"/>
      <c r="E269" s="33"/>
      <c r="F269" s="33"/>
      <c r="G269" s="33"/>
      <c r="H269" s="33"/>
    </row>
    <row r="270" spans="2:8" ht="12.75">
      <c r="B270" s="32"/>
      <c r="C270" s="33"/>
      <c r="D270" s="33"/>
      <c r="E270" s="33"/>
      <c r="F270" s="33"/>
      <c r="G270" s="33"/>
      <c r="H270" s="33"/>
    </row>
    <row r="271" spans="2:8" ht="12.75">
      <c r="B271" s="32"/>
      <c r="C271" s="33"/>
      <c r="D271" s="33"/>
      <c r="E271" s="33"/>
      <c r="F271" s="33"/>
      <c r="G271" s="33"/>
      <c r="H271" s="33"/>
    </row>
    <row r="272" spans="2:8" ht="12.75">
      <c r="B272" s="32"/>
      <c r="C272" s="33"/>
      <c r="D272" s="33"/>
      <c r="E272" s="33"/>
      <c r="F272" s="33"/>
      <c r="G272" s="33"/>
      <c r="H272" s="33"/>
    </row>
    <row r="273" spans="2:8" ht="12.75">
      <c r="B273" s="32"/>
      <c r="C273" s="33"/>
      <c r="D273" s="33"/>
      <c r="E273" s="33"/>
      <c r="F273" s="33"/>
      <c r="G273" s="33"/>
      <c r="H273" s="33"/>
    </row>
    <row r="274" spans="2:8" ht="12.75">
      <c r="B274" s="32"/>
      <c r="C274" s="33"/>
      <c r="D274" s="33"/>
      <c r="E274" s="33"/>
      <c r="F274" s="33"/>
      <c r="G274" s="33"/>
      <c r="H274" s="33"/>
    </row>
    <row r="275" spans="2:8" ht="12.75">
      <c r="B275" s="32"/>
      <c r="C275" s="33"/>
      <c r="D275" s="33"/>
      <c r="E275" s="33"/>
      <c r="F275" s="33"/>
      <c r="G275" s="33"/>
      <c r="H275" s="33"/>
    </row>
    <row r="276" spans="2:8" ht="12.75">
      <c r="B276" s="32"/>
      <c r="C276" s="33"/>
      <c r="D276" s="33"/>
      <c r="E276" s="33"/>
      <c r="F276" s="33"/>
      <c r="G276" s="33"/>
      <c r="H276" s="33"/>
    </row>
    <row r="277" spans="2:8" ht="12.75">
      <c r="B277" s="32"/>
      <c r="C277" s="33"/>
      <c r="D277" s="33"/>
      <c r="E277" s="33"/>
      <c r="F277" s="33"/>
      <c r="G277" s="33"/>
      <c r="H277" s="33"/>
    </row>
    <row r="278" spans="2:8" ht="12.75">
      <c r="B278" s="32"/>
      <c r="C278" s="33"/>
      <c r="D278" s="33"/>
      <c r="E278" s="33"/>
      <c r="F278" s="33"/>
      <c r="G278" s="33"/>
      <c r="H278" s="33"/>
    </row>
    <row r="279" spans="2:8" ht="12.75">
      <c r="B279" s="32"/>
      <c r="C279" s="33"/>
      <c r="D279" s="33"/>
      <c r="E279" s="33"/>
      <c r="F279" s="33"/>
      <c r="G279" s="33"/>
      <c r="H279" s="33"/>
    </row>
    <row r="280" spans="2:8" ht="12.75">
      <c r="B280" s="32"/>
      <c r="C280" s="33"/>
      <c r="D280" s="33"/>
      <c r="E280" s="33"/>
      <c r="F280" s="33"/>
      <c r="G280" s="33"/>
      <c r="H280" s="33"/>
    </row>
    <row r="281" spans="2:8" ht="12.75">
      <c r="B281" s="32"/>
      <c r="C281" s="33"/>
      <c r="D281" s="33"/>
      <c r="E281" s="33"/>
      <c r="F281" s="33"/>
      <c r="G281" s="33"/>
      <c r="H281" s="33"/>
    </row>
    <row r="282" spans="2:8" ht="12.75">
      <c r="B282" s="32"/>
      <c r="C282" s="33"/>
      <c r="D282" s="33"/>
      <c r="E282" s="33"/>
      <c r="F282" s="33"/>
      <c r="G282" s="33"/>
      <c r="H282" s="33"/>
    </row>
    <row r="283" spans="2:8" ht="12.75">
      <c r="B283" s="32"/>
      <c r="C283" s="33"/>
      <c r="D283" s="33"/>
      <c r="E283" s="33"/>
      <c r="F283" s="33"/>
      <c r="G283" s="33"/>
      <c r="H283" s="33"/>
    </row>
    <row r="284" spans="2:8" ht="12.75">
      <c r="B284" s="32"/>
      <c r="C284" s="33"/>
      <c r="D284" s="33"/>
      <c r="E284" s="33"/>
      <c r="F284" s="33"/>
      <c r="G284" s="33"/>
      <c r="H284" s="33"/>
    </row>
    <row r="285" spans="2:8" ht="12.75">
      <c r="B285" s="32"/>
      <c r="C285" s="33"/>
      <c r="D285" s="33"/>
      <c r="E285" s="33"/>
      <c r="F285" s="33"/>
      <c r="G285" s="33"/>
      <c r="H285" s="33"/>
    </row>
    <row r="286" spans="2:8" ht="12.75">
      <c r="B286" s="32"/>
      <c r="C286" s="33"/>
      <c r="D286" s="33"/>
      <c r="E286" s="33"/>
      <c r="F286" s="33"/>
      <c r="G286" s="33"/>
      <c r="H286" s="33"/>
    </row>
    <row r="287" spans="2:8" ht="12.75">
      <c r="B287" s="32"/>
      <c r="C287" s="33"/>
      <c r="D287" s="33"/>
      <c r="E287" s="33"/>
      <c r="F287" s="33"/>
      <c r="G287" s="33"/>
      <c r="H287" s="33"/>
    </row>
    <row r="288" spans="2:8" ht="12.75">
      <c r="B288" s="32"/>
      <c r="C288" s="33"/>
      <c r="D288" s="33"/>
      <c r="E288" s="33"/>
      <c r="F288" s="33"/>
      <c r="G288" s="33"/>
      <c r="H288" s="33"/>
    </row>
    <row r="289" spans="2:8" ht="12.75">
      <c r="B289" s="32"/>
      <c r="C289" s="33"/>
      <c r="D289" s="33"/>
      <c r="E289" s="33"/>
      <c r="F289" s="33"/>
      <c r="G289" s="33"/>
      <c r="H289" s="33"/>
    </row>
    <row r="290" spans="2:8" ht="12.75">
      <c r="B290" s="32"/>
      <c r="C290" s="33"/>
      <c r="D290" s="33"/>
      <c r="E290" s="33"/>
      <c r="F290" s="33"/>
      <c r="G290" s="33"/>
      <c r="H290" s="33"/>
    </row>
    <row r="291" spans="2:8" ht="12.75">
      <c r="B291" s="32"/>
      <c r="C291" s="33"/>
      <c r="D291" s="33"/>
      <c r="E291" s="33"/>
      <c r="F291" s="33"/>
      <c r="G291" s="33"/>
      <c r="H291" s="33"/>
    </row>
    <row r="292" spans="2:8" ht="12.75">
      <c r="B292" s="32"/>
      <c r="C292" s="33"/>
      <c r="D292" s="33"/>
      <c r="E292" s="33"/>
      <c r="F292" s="33"/>
      <c r="G292" s="33"/>
      <c r="H292" s="33"/>
    </row>
    <row r="293" spans="2:8" ht="12.75">
      <c r="B293" s="32"/>
      <c r="C293" s="33"/>
      <c r="D293" s="33"/>
      <c r="E293" s="33"/>
      <c r="F293" s="33"/>
      <c r="G293" s="33"/>
      <c r="H293" s="33"/>
    </row>
    <row r="294" spans="2:8" ht="12.75">
      <c r="B294" s="32"/>
      <c r="C294" s="33"/>
      <c r="D294" s="33"/>
      <c r="E294" s="33"/>
      <c r="F294" s="33"/>
      <c r="G294" s="33"/>
      <c r="H294" s="33"/>
    </row>
    <row r="295" spans="2:8" ht="12.75">
      <c r="B295" s="32"/>
      <c r="C295" s="33"/>
      <c r="D295" s="33"/>
      <c r="E295" s="33"/>
      <c r="F295" s="33"/>
      <c r="G295" s="33"/>
      <c r="H295" s="33"/>
    </row>
    <row r="296" spans="2:8" ht="12.75">
      <c r="B296" s="32"/>
      <c r="C296" s="33"/>
      <c r="D296" s="33"/>
      <c r="E296" s="33"/>
      <c r="F296" s="33"/>
      <c r="G296" s="33"/>
      <c r="H296" s="33"/>
    </row>
    <row r="297" spans="2:8" ht="12.75">
      <c r="B297" s="32"/>
      <c r="C297" s="33"/>
      <c r="D297" s="33"/>
      <c r="E297" s="33"/>
      <c r="F297" s="33"/>
      <c r="G297" s="33"/>
      <c r="H297" s="33"/>
    </row>
    <row r="298" spans="2:8" ht="12.75">
      <c r="B298" s="32"/>
      <c r="C298" s="33"/>
      <c r="D298" s="33"/>
      <c r="E298" s="33"/>
      <c r="F298" s="33"/>
      <c r="G298" s="33"/>
      <c r="H298" s="33"/>
    </row>
    <row r="299" spans="2:8" ht="12.75">
      <c r="B299" s="32"/>
      <c r="C299" s="33"/>
      <c r="D299" s="33"/>
      <c r="E299" s="33"/>
      <c r="F299" s="33"/>
      <c r="G299" s="33"/>
      <c r="H299" s="33"/>
    </row>
    <row r="300" spans="2:8" ht="12.75">
      <c r="B300" s="32"/>
      <c r="C300" s="33"/>
      <c r="D300" s="33"/>
      <c r="E300" s="33"/>
      <c r="F300" s="33"/>
      <c r="G300" s="33"/>
      <c r="H300" s="33"/>
    </row>
    <row r="301" spans="2:8" ht="12.75">
      <c r="B301" s="32"/>
      <c r="C301" s="33"/>
      <c r="D301" s="33"/>
      <c r="E301" s="33"/>
      <c r="F301" s="33"/>
      <c r="G301" s="33"/>
      <c r="H301" s="33"/>
    </row>
    <row r="302" spans="2:8" ht="12.75">
      <c r="B302" s="32"/>
      <c r="C302" s="33"/>
      <c r="D302" s="33"/>
      <c r="E302" s="33"/>
      <c r="F302" s="33"/>
      <c r="G302" s="33"/>
      <c r="H302" s="33"/>
    </row>
    <row r="303" spans="2:8" ht="12.75">
      <c r="B303" s="32"/>
      <c r="C303" s="33"/>
      <c r="D303" s="33"/>
      <c r="E303" s="33"/>
      <c r="F303" s="33"/>
      <c r="G303" s="33"/>
      <c r="H303" s="33"/>
    </row>
    <row r="304" spans="2:8" ht="12.75">
      <c r="B304" s="32"/>
      <c r="C304" s="33"/>
      <c r="D304" s="33"/>
      <c r="E304" s="33"/>
      <c r="F304" s="33"/>
      <c r="G304" s="33"/>
      <c r="H304" s="33"/>
    </row>
    <row r="305" spans="2:8" ht="12.75">
      <c r="B305" s="32"/>
      <c r="C305" s="33"/>
      <c r="D305" s="33"/>
      <c r="E305" s="33"/>
      <c r="F305" s="33"/>
      <c r="G305" s="33"/>
      <c r="H305" s="33"/>
    </row>
    <row r="306" spans="2:8" ht="12.75">
      <c r="B306" s="32"/>
      <c r="C306" s="33"/>
      <c r="D306" s="33"/>
      <c r="E306" s="33"/>
      <c r="F306" s="33"/>
      <c r="G306" s="33"/>
      <c r="H306" s="33"/>
    </row>
    <row r="307" spans="2:8" ht="12.75">
      <c r="B307" s="32"/>
      <c r="C307" s="33"/>
      <c r="D307" s="33"/>
      <c r="E307" s="33"/>
      <c r="F307" s="33"/>
      <c r="G307" s="33"/>
      <c r="H307" s="33"/>
    </row>
    <row r="308" spans="2:8" ht="12.75">
      <c r="B308" s="32"/>
      <c r="C308" s="33"/>
      <c r="D308" s="33"/>
      <c r="E308" s="33"/>
      <c r="F308" s="33"/>
      <c r="G308" s="33"/>
      <c r="H308" s="33"/>
    </row>
    <row r="309" spans="2:8" ht="12.75">
      <c r="B309" s="32"/>
      <c r="C309" s="33"/>
      <c r="D309" s="33"/>
      <c r="E309" s="33"/>
      <c r="F309" s="33"/>
      <c r="G309" s="33"/>
      <c r="H309" s="33"/>
    </row>
    <row r="310" spans="2:8" ht="12.75">
      <c r="B310" s="32"/>
      <c r="C310" s="33"/>
      <c r="D310" s="33"/>
      <c r="E310" s="33"/>
      <c r="F310" s="33"/>
      <c r="G310" s="33"/>
      <c r="H310" s="33"/>
    </row>
    <row r="311" spans="2:8" ht="12.75">
      <c r="B311" s="32"/>
      <c r="C311" s="33"/>
      <c r="D311" s="33"/>
      <c r="E311" s="33"/>
      <c r="F311" s="33"/>
      <c r="G311" s="33"/>
      <c r="H311" s="33"/>
    </row>
    <row r="312" spans="2:8" ht="12.75">
      <c r="B312" s="32"/>
      <c r="C312" s="33"/>
      <c r="D312" s="33"/>
      <c r="E312" s="33"/>
      <c r="F312" s="33"/>
      <c r="G312" s="33"/>
      <c r="H312" s="33"/>
    </row>
    <row r="313" spans="2:8" ht="12.75">
      <c r="B313" s="32"/>
      <c r="C313" s="33"/>
      <c r="D313" s="33"/>
      <c r="E313" s="33"/>
      <c r="F313" s="33"/>
      <c r="G313" s="33"/>
      <c r="H313" s="33"/>
    </row>
    <row r="314" spans="2:8" ht="12.75">
      <c r="B314" s="32"/>
      <c r="C314" s="33"/>
      <c r="D314" s="33"/>
      <c r="E314" s="33"/>
      <c r="F314" s="33"/>
      <c r="G314" s="33"/>
      <c r="H314" s="33"/>
    </row>
    <row r="315" spans="2:8" ht="12.75">
      <c r="B315" s="32"/>
      <c r="C315" s="33"/>
      <c r="D315" s="33"/>
      <c r="E315" s="33"/>
      <c r="F315" s="33"/>
      <c r="G315" s="33"/>
      <c r="H315" s="33"/>
    </row>
    <row r="316" spans="2:8" ht="12.75">
      <c r="B316" s="32"/>
      <c r="C316" s="33"/>
      <c r="D316" s="33"/>
      <c r="E316" s="33"/>
      <c r="F316" s="33"/>
      <c r="G316" s="33"/>
      <c r="H316" s="33"/>
    </row>
    <row r="317" spans="2:8" ht="12.75">
      <c r="B317" s="32"/>
      <c r="C317" s="33"/>
      <c r="D317" s="33"/>
      <c r="E317" s="33"/>
      <c r="F317" s="33"/>
      <c r="G317" s="33"/>
      <c r="H317" s="33"/>
    </row>
    <row r="318" spans="2:8" ht="12.75">
      <c r="B318" s="32"/>
      <c r="C318" s="33"/>
      <c r="D318" s="33"/>
      <c r="E318" s="33"/>
      <c r="F318" s="33"/>
      <c r="G318" s="33"/>
      <c r="H318" s="33"/>
    </row>
    <row r="319" spans="2:8" ht="12.75">
      <c r="B319" s="32"/>
      <c r="C319" s="33"/>
      <c r="D319" s="33"/>
      <c r="E319" s="33"/>
      <c r="F319" s="33"/>
      <c r="G319" s="33"/>
      <c r="H319" s="33"/>
    </row>
    <row r="320" spans="2:8" ht="12.75">
      <c r="B320" s="32"/>
      <c r="C320" s="33"/>
      <c r="D320" s="33"/>
      <c r="E320" s="33"/>
      <c r="F320" s="33"/>
      <c r="G320" s="33"/>
      <c r="H320" s="33"/>
    </row>
    <row r="321" spans="2:8" ht="12.75">
      <c r="B321" s="32"/>
      <c r="C321" s="33"/>
      <c r="D321" s="33"/>
      <c r="E321" s="33"/>
      <c r="F321" s="33"/>
      <c r="G321" s="33"/>
      <c r="H321" s="33"/>
    </row>
    <row r="322" spans="2:8" ht="12.75">
      <c r="B322" s="32"/>
      <c r="C322" s="33"/>
      <c r="D322" s="33"/>
      <c r="E322" s="33"/>
      <c r="F322" s="33"/>
      <c r="G322" s="33"/>
      <c r="H322" s="33"/>
    </row>
    <row r="323" spans="2:8" ht="12.75">
      <c r="B323" s="32"/>
      <c r="C323" s="33"/>
      <c r="D323" s="33"/>
      <c r="E323" s="33"/>
      <c r="F323" s="33"/>
      <c r="G323" s="33"/>
      <c r="H323" s="33"/>
    </row>
    <row r="324" spans="2:8" ht="12.75">
      <c r="B324" s="32"/>
      <c r="C324" s="33"/>
      <c r="D324" s="33"/>
      <c r="E324" s="33"/>
      <c r="F324" s="33"/>
      <c r="G324" s="33"/>
      <c r="H324" s="33"/>
    </row>
    <row r="325" spans="2:8" ht="12.75">
      <c r="B325" s="32"/>
      <c r="C325" s="33"/>
      <c r="D325" s="33"/>
      <c r="E325" s="33"/>
      <c r="F325" s="33"/>
      <c r="G325" s="33"/>
      <c r="H325" s="33"/>
    </row>
    <row r="326" spans="2:8" ht="12.75">
      <c r="B326" s="32"/>
      <c r="C326" s="33"/>
      <c r="D326" s="33"/>
      <c r="E326" s="33"/>
      <c r="F326" s="33"/>
      <c r="G326" s="33"/>
      <c r="H326" s="33"/>
    </row>
    <row r="327" spans="2:8" ht="12.75">
      <c r="B327" s="32"/>
      <c r="C327" s="33"/>
      <c r="D327" s="33"/>
      <c r="E327" s="33"/>
      <c r="F327" s="33"/>
      <c r="G327" s="33"/>
      <c r="H327" s="33"/>
    </row>
    <row r="328" spans="2:8" ht="12.75">
      <c r="B328" s="32"/>
      <c r="C328" s="33"/>
      <c r="D328" s="33"/>
      <c r="E328" s="33"/>
      <c r="F328" s="33"/>
      <c r="G328" s="33"/>
      <c r="H328" s="33"/>
    </row>
    <row r="329" spans="2:8" ht="12.75">
      <c r="B329" s="32"/>
      <c r="C329" s="33"/>
      <c r="D329" s="33"/>
      <c r="E329" s="33"/>
      <c r="F329" s="33"/>
      <c r="G329" s="33"/>
      <c r="H329" s="33"/>
    </row>
    <row r="330" spans="2:8" ht="12.75">
      <c r="B330" s="32"/>
      <c r="C330" s="33"/>
      <c r="D330" s="33"/>
      <c r="E330" s="33"/>
      <c r="F330" s="33"/>
      <c r="G330" s="33"/>
      <c r="H330" s="33"/>
    </row>
    <row r="331" spans="2:8" ht="12.75">
      <c r="B331" s="32"/>
      <c r="C331" s="33"/>
      <c r="D331" s="33"/>
      <c r="E331" s="33"/>
      <c r="F331" s="33"/>
      <c r="G331" s="33"/>
      <c r="H331" s="33"/>
    </row>
    <row r="332" spans="2:8" ht="12.75">
      <c r="B332" s="32"/>
      <c r="C332" s="33"/>
      <c r="D332" s="33"/>
      <c r="E332" s="33"/>
      <c r="F332" s="33"/>
      <c r="G332" s="33"/>
      <c r="H332" s="33"/>
    </row>
    <row r="333" spans="2:8" ht="12.75">
      <c r="B333" s="32"/>
      <c r="C333" s="33"/>
      <c r="D333" s="33"/>
      <c r="E333" s="33"/>
      <c r="F333" s="33"/>
      <c r="G333" s="33"/>
      <c r="H333" s="33"/>
    </row>
    <row r="334" spans="2:8" ht="12.75">
      <c r="B334" s="32"/>
      <c r="C334" s="33"/>
      <c r="D334" s="33"/>
      <c r="E334" s="33"/>
      <c r="F334" s="33"/>
      <c r="G334" s="33"/>
      <c r="H334" s="33"/>
    </row>
    <row r="335" spans="2:8" ht="12.75">
      <c r="B335" s="32"/>
      <c r="C335" s="33"/>
      <c r="D335" s="33"/>
      <c r="E335" s="33"/>
      <c r="F335" s="33"/>
      <c r="G335" s="33"/>
      <c r="H335" s="33"/>
    </row>
    <row r="336" spans="2:8" ht="12.75">
      <c r="B336" s="32"/>
      <c r="C336" s="33"/>
      <c r="D336" s="33"/>
      <c r="E336" s="33"/>
      <c r="F336" s="33"/>
      <c r="G336" s="33"/>
      <c r="H336" s="33"/>
    </row>
    <row r="337" spans="2:8" ht="12.75">
      <c r="B337" s="32"/>
      <c r="C337" s="33"/>
      <c r="D337" s="33"/>
      <c r="E337" s="33"/>
      <c r="F337" s="33"/>
      <c r="G337" s="33"/>
      <c r="H337" s="33"/>
    </row>
    <row r="338" spans="2:8" ht="12.75">
      <c r="B338" s="32"/>
      <c r="C338" s="33"/>
      <c r="D338" s="33"/>
      <c r="E338" s="33"/>
      <c r="F338" s="33"/>
      <c r="G338" s="33"/>
      <c r="H338" s="33"/>
    </row>
    <row r="339" spans="2:8" ht="12.75">
      <c r="B339" s="32"/>
      <c r="C339" s="33"/>
      <c r="D339" s="33"/>
      <c r="E339" s="33"/>
      <c r="F339" s="33"/>
      <c r="G339" s="33"/>
      <c r="H339" s="33"/>
    </row>
    <row r="340" spans="2:8" ht="12.75">
      <c r="B340" s="32"/>
      <c r="C340" s="33"/>
      <c r="D340" s="33"/>
      <c r="E340" s="33"/>
      <c r="F340" s="33"/>
      <c r="G340" s="33"/>
      <c r="H340" s="33"/>
    </row>
    <row r="341" spans="2:8" ht="12.75">
      <c r="B341" s="32"/>
      <c r="C341" s="33"/>
      <c r="D341" s="33"/>
      <c r="E341" s="33"/>
      <c r="F341" s="33"/>
      <c r="G341" s="33"/>
      <c r="H341" s="33"/>
    </row>
    <row r="342" spans="2:8" ht="12.75">
      <c r="B342" s="32"/>
      <c r="C342" s="33"/>
      <c r="D342" s="33"/>
      <c r="E342" s="33"/>
      <c r="F342" s="33"/>
      <c r="G342" s="33"/>
      <c r="H342" s="33"/>
    </row>
    <row r="343" spans="2:8" ht="12.75">
      <c r="B343" s="32"/>
      <c r="C343" s="33"/>
      <c r="D343" s="33"/>
      <c r="E343" s="33"/>
      <c r="F343" s="33"/>
      <c r="G343" s="33"/>
      <c r="H343" s="33"/>
    </row>
    <row r="344" spans="2:8" ht="12.75">
      <c r="B344" s="32"/>
      <c r="C344" s="33"/>
      <c r="D344" s="33"/>
      <c r="E344" s="33"/>
      <c r="F344" s="33"/>
      <c r="G344" s="33"/>
      <c r="H344" s="33"/>
    </row>
    <row r="345" spans="2:8" ht="12.75">
      <c r="B345" s="32"/>
      <c r="C345" s="33"/>
      <c r="D345" s="33"/>
      <c r="E345" s="33"/>
      <c r="F345" s="33"/>
      <c r="G345" s="33"/>
      <c r="H345" s="33"/>
    </row>
    <row r="346" spans="2:8" ht="12.75">
      <c r="B346" s="32"/>
      <c r="C346" s="33"/>
      <c r="D346" s="33"/>
      <c r="E346" s="33"/>
      <c r="F346" s="33"/>
      <c r="G346" s="33"/>
      <c r="H346" s="33"/>
    </row>
    <row r="347" spans="2:8" ht="12.75">
      <c r="B347" s="32"/>
      <c r="C347" s="33"/>
      <c r="D347" s="33"/>
      <c r="E347" s="33"/>
      <c r="F347" s="33"/>
      <c r="G347" s="33"/>
      <c r="H347" s="33"/>
    </row>
    <row r="348" spans="2:8" ht="12.75">
      <c r="B348" s="32"/>
      <c r="C348" s="33"/>
      <c r="D348" s="33"/>
      <c r="E348" s="33"/>
      <c r="F348" s="33"/>
      <c r="G348" s="33"/>
      <c r="H348" s="33"/>
    </row>
    <row r="349" spans="2:8" ht="12.75">
      <c r="B349" s="32"/>
      <c r="C349" s="33"/>
      <c r="D349" s="33"/>
      <c r="E349" s="33"/>
      <c r="F349" s="33"/>
      <c r="G349" s="33"/>
      <c r="H349" s="33"/>
    </row>
    <row r="350" spans="2:8" ht="12.75">
      <c r="B350" s="32"/>
      <c r="C350" s="33"/>
      <c r="D350" s="33"/>
      <c r="E350" s="33"/>
      <c r="F350" s="33"/>
      <c r="G350" s="33"/>
      <c r="H350" s="33"/>
    </row>
    <row r="351" spans="2:8" ht="12.75">
      <c r="B351" s="32"/>
      <c r="C351" s="33"/>
      <c r="D351" s="33"/>
      <c r="E351" s="33"/>
      <c r="F351" s="33"/>
      <c r="G351" s="33"/>
      <c r="H351" s="33"/>
    </row>
    <row r="352" spans="2:8" ht="12.75">
      <c r="B352" s="32"/>
      <c r="C352" s="33"/>
      <c r="D352" s="33"/>
      <c r="E352" s="33"/>
      <c r="F352" s="33"/>
      <c r="G352" s="33"/>
      <c r="H352" s="33"/>
    </row>
    <row r="353" spans="2:8" ht="12.75">
      <c r="B353" s="32"/>
      <c r="C353" s="33"/>
      <c r="D353" s="33"/>
      <c r="E353" s="33"/>
      <c r="F353" s="33"/>
      <c r="G353" s="33"/>
      <c r="H353" s="33"/>
    </row>
    <row r="354" spans="2:8" ht="12.75">
      <c r="B354" s="32"/>
      <c r="C354" s="33"/>
      <c r="D354" s="33"/>
      <c r="E354" s="33"/>
      <c r="F354" s="33"/>
      <c r="G354" s="33"/>
      <c r="H354" s="33"/>
    </row>
    <row r="355" spans="2:8" ht="12.75">
      <c r="B355" s="32"/>
      <c r="C355" s="33"/>
      <c r="D355" s="33"/>
      <c r="E355" s="33"/>
      <c r="F355" s="33"/>
      <c r="G355" s="33"/>
      <c r="H355" s="33"/>
    </row>
    <row r="356" spans="2:8" ht="12.75">
      <c r="B356" s="32"/>
      <c r="C356" s="33"/>
      <c r="D356" s="33"/>
      <c r="E356" s="33"/>
      <c r="F356" s="33"/>
      <c r="G356" s="33"/>
      <c r="H356" s="33"/>
    </row>
    <row r="357" spans="2:8" ht="12.75">
      <c r="B357" s="32"/>
      <c r="C357" s="33"/>
      <c r="D357" s="33"/>
      <c r="E357" s="33"/>
      <c r="F357" s="33"/>
      <c r="G357" s="33"/>
      <c r="H357" s="33"/>
    </row>
    <row r="358" spans="2:8" ht="12.75">
      <c r="B358" s="32"/>
      <c r="C358" s="33"/>
      <c r="D358" s="33"/>
      <c r="E358" s="33"/>
      <c r="F358" s="33"/>
      <c r="G358" s="33"/>
      <c r="H358" s="33"/>
    </row>
    <row r="359" spans="2:8" ht="12.75">
      <c r="B359" s="32"/>
      <c r="C359" s="33"/>
      <c r="D359" s="33"/>
      <c r="E359" s="33"/>
      <c r="F359" s="33"/>
      <c r="G359" s="33"/>
      <c r="H359" s="33"/>
    </row>
    <row r="360" spans="2:8" ht="12.75">
      <c r="B360" s="32"/>
      <c r="C360" s="33"/>
      <c r="D360" s="33"/>
      <c r="E360" s="33"/>
      <c r="F360" s="33"/>
      <c r="G360" s="33"/>
      <c r="H360" s="33"/>
    </row>
    <row r="361" spans="2:8" ht="12.75">
      <c r="B361" s="32"/>
      <c r="C361" s="33"/>
      <c r="D361" s="33"/>
      <c r="E361" s="33"/>
      <c r="F361" s="33"/>
      <c r="G361" s="33"/>
      <c r="H361" s="33"/>
    </row>
    <row r="362" spans="2:8" ht="12.75">
      <c r="B362" s="32"/>
      <c r="C362" s="33"/>
      <c r="D362" s="33"/>
      <c r="E362" s="33"/>
      <c r="F362" s="33"/>
      <c r="G362" s="33"/>
      <c r="H362" s="33"/>
    </row>
    <row r="363" spans="2:8" ht="12.75">
      <c r="B363" s="32"/>
      <c r="C363" s="33"/>
      <c r="D363" s="33"/>
      <c r="E363" s="33"/>
      <c r="F363" s="33"/>
      <c r="G363" s="33"/>
      <c r="H363" s="33"/>
    </row>
    <row r="364" spans="2:8" ht="12.75">
      <c r="B364" s="32"/>
      <c r="C364" s="33"/>
      <c r="D364" s="33"/>
      <c r="E364" s="33"/>
      <c r="F364" s="33"/>
      <c r="G364" s="33"/>
      <c r="H364" s="33"/>
    </row>
    <row r="365" spans="2:8" ht="12.75">
      <c r="B365" s="32"/>
      <c r="C365" s="33"/>
      <c r="D365" s="33"/>
      <c r="E365" s="33"/>
      <c r="F365" s="33"/>
      <c r="G365" s="33"/>
      <c r="H365" s="33"/>
    </row>
    <row r="366" spans="2:8" ht="12.75">
      <c r="B366" s="32"/>
      <c r="C366" s="33"/>
      <c r="D366" s="33"/>
      <c r="E366" s="33"/>
      <c r="F366" s="33"/>
      <c r="G366" s="33"/>
      <c r="H366" s="33"/>
    </row>
    <row r="367" spans="2:8" ht="12.75">
      <c r="B367" s="32"/>
      <c r="C367" s="33"/>
      <c r="D367" s="33"/>
      <c r="E367" s="33"/>
      <c r="F367" s="33"/>
      <c r="G367" s="33"/>
      <c r="H367" s="33"/>
    </row>
    <row r="368" spans="2:8" ht="12.75">
      <c r="B368" s="32"/>
      <c r="C368" s="33"/>
      <c r="D368" s="33"/>
      <c r="E368" s="33"/>
      <c r="F368" s="33"/>
      <c r="G368" s="33"/>
      <c r="H368" s="33"/>
    </row>
    <row r="369" spans="2:8" ht="12.75">
      <c r="B369" s="32"/>
      <c r="C369" s="33"/>
      <c r="D369" s="33"/>
      <c r="E369" s="33"/>
      <c r="F369" s="33"/>
      <c r="G369" s="33"/>
      <c r="H369" s="33"/>
    </row>
    <row r="370" spans="2:8" ht="12.75">
      <c r="B370" s="32"/>
      <c r="C370" s="33"/>
      <c r="D370" s="33"/>
      <c r="E370" s="33"/>
      <c r="F370" s="33"/>
      <c r="G370" s="33"/>
      <c r="H370" s="33"/>
    </row>
    <row r="371" spans="2:8" ht="12.75">
      <c r="B371" s="32"/>
      <c r="C371" s="33"/>
      <c r="D371" s="33"/>
      <c r="E371" s="33"/>
      <c r="F371" s="33"/>
      <c r="G371" s="33"/>
      <c r="H371" s="33"/>
    </row>
    <row r="372" spans="2:8" ht="12.75">
      <c r="B372" s="32"/>
      <c r="C372" s="33"/>
      <c r="D372" s="33"/>
      <c r="E372" s="33"/>
      <c r="F372" s="33"/>
      <c r="G372" s="33"/>
      <c r="H372" s="33"/>
    </row>
    <row r="373" spans="2:8" ht="12.75">
      <c r="B373" s="32"/>
      <c r="C373" s="33"/>
      <c r="D373" s="33"/>
      <c r="E373" s="33"/>
      <c r="F373" s="33"/>
      <c r="G373" s="33"/>
      <c r="H373" s="33"/>
    </row>
    <row r="374" spans="2:8" ht="12.75">
      <c r="B374" s="32"/>
      <c r="C374" s="33"/>
      <c r="D374" s="33"/>
      <c r="E374" s="33"/>
      <c r="F374" s="33"/>
      <c r="G374" s="33"/>
      <c r="H374" s="33"/>
    </row>
    <row r="375" spans="2:8" ht="12.75">
      <c r="B375" s="32"/>
      <c r="C375" s="33"/>
      <c r="D375" s="33"/>
      <c r="E375" s="33"/>
      <c r="F375" s="33"/>
      <c r="G375" s="33"/>
      <c r="H375" s="33"/>
    </row>
    <row r="376" spans="2:8" ht="12.75">
      <c r="B376" s="32"/>
      <c r="C376" s="33"/>
      <c r="D376" s="33"/>
      <c r="E376" s="33"/>
      <c r="F376" s="33"/>
      <c r="G376" s="33"/>
      <c r="H376" s="33"/>
    </row>
    <row r="377" spans="2:8" ht="12.75">
      <c r="B377" s="32"/>
      <c r="C377" s="33"/>
      <c r="D377" s="33"/>
      <c r="E377" s="33"/>
      <c r="F377" s="33"/>
      <c r="G377" s="33"/>
      <c r="H377" s="33"/>
    </row>
    <row r="378" spans="2:8" ht="12.75">
      <c r="B378" s="32"/>
      <c r="C378" s="33"/>
      <c r="D378" s="33"/>
      <c r="E378" s="33"/>
      <c r="F378" s="33"/>
      <c r="G378" s="33"/>
      <c r="H378" s="33"/>
    </row>
    <row r="379" spans="2:8" ht="12.75">
      <c r="B379" s="32"/>
      <c r="C379" s="33"/>
      <c r="D379" s="33"/>
      <c r="E379" s="33"/>
      <c r="F379" s="33"/>
      <c r="G379" s="33"/>
      <c r="H379" s="33"/>
    </row>
    <row r="380" spans="2:8" ht="12.75">
      <c r="B380" s="32"/>
      <c r="C380" s="33"/>
      <c r="D380" s="33"/>
      <c r="E380" s="33"/>
      <c r="F380" s="33"/>
      <c r="G380" s="33"/>
      <c r="H380" s="33"/>
    </row>
    <row r="381" spans="2:8" ht="12.75">
      <c r="B381" s="32"/>
      <c r="C381" s="33"/>
      <c r="D381" s="33"/>
      <c r="E381" s="33"/>
      <c r="F381" s="33"/>
      <c r="G381" s="33"/>
      <c r="H381" s="33"/>
    </row>
    <row r="382" spans="2:8" ht="12.75">
      <c r="B382" s="32"/>
      <c r="C382" s="33"/>
      <c r="D382" s="33"/>
      <c r="E382" s="33"/>
      <c r="F382" s="33"/>
      <c r="G382" s="33"/>
      <c r="H382" s="33"/>
    </row>
    <row r="383" spans="2:8" ht="12.75">
      <c r="B383" s="32"/>
      <c r="C383" s="33"/>
      <c r="D383" s="33"/>
      <c r="E383" s="33"/>
      <c r="F383" s="33"/>
      <c r="G383" s="33"/>
      <c r="H383" s="33"/>
    </row>
    <row r="384" spans="2:8" ht="12.75">
      <c r="B384" s="32"/>
      <c r="C384" s="33"/>
      <c r="D384" s="33"/>
      <c r="E384" s="33"/>
      <c r="F384" s="33"/>
      <c r="G384" s="33"/>
      <c r="H384" s="33"/>
    </row>
    <row r="385" spans="2:8" ht="12.75">
      <c r="B385" s="32"/>
      <c r="C385" s="33"/>
      <c r="D385" s="33"/>
      <c r="E385" s="33"/>
      <c r="F385" s="33"/>
      <c r="G385" s="33"/>
      <c r="H385" s="33"/>
    </row>
    <row r="386" spans="2:8" ht="12.75">
      <c r="B386" s="32"/>
      <c r="C386" s="33"/>
      <c r="D386" s="33"/>
      <c r="E386" s="33"/>
      <c r="F386" s="33"/>
      <c r="G386" s="33"/>
      <c r="H386" s="33"/>
    </row>
    <row r="387" spans="2:8" ht="12.75">
      <c r="B387" s="32"/>
      <c r="C387" s="33"/>
      <c r="D387" s="33"/>
      <c r="E387" s="33"/>
      <c r="F387" s="33"/>
      <c r="G387" s="33"/>
      <c r="H387" s="33"/>
    </row>
    <row r="388" spans="2:8" ht="12.75">
      <c r="B388" s="32"/>
      <c r="C388" s="33"/>
      <c r="D388" s="33"/>
      <c r="E388" s="33"/>
      <c r="F388" s="33"/>
      <c r="G388" s="33"/>
      <c r="H388" s="33"/>
    </row>
    <row r="389" spans="2:8" ht="12.75">
      <c r="B389" s="32"/>
      <c r="C389" s="33"/>
      <c r="D389" s="33"/>
      <c r="E389" s="33"/>
      <c r="F389" s="33"/>
      <c r="G389" s="33"/>
      <c r="H389" s="33"/>
    </row>
    <row r="390" spans="2:8" ht="12.75">
      <c r="B390" s="32"/>
      <c r="C390" s="33"/>
      <c r="D390" s="33"/>
      <c r="E390" s="33"/>
      <c r="F390" s="33"/>
      <c r="G390" s="33"/>
      <c r="H390" s="33"/>
    </row>
    <row r="391" spans="2:8" ht="12.75">
      <c r="B391" s="32"/>
      <c r="C391" s="33"/>
      <c r="D391" s="33"/>
      <c r="E391" s="33"/>
      <c r="F391" s="33"/>
      <c r="G391" s="33"/>
      <c r="H391" s="33"/>
    </row>
    <row r="392" spans="2:8" ht="12.75">
      <c r="B392" s="32"/>
      <c r="C392" s="33"/>
      <c r="D392" s="33"/>
      <c r="E392" s="33"/>
      <c r="F392" s="33"/>
      <c r="G392" s="33"/>
      <c r="H392" s="33"/>
    </row>
    <row r="393" spans="2:8" ht="12.75">
      <c r="B393" s="32"/>
      <c r="C393" s="33"/>
      <c r="D393" s="33"/>
      <c r="E393" s="33"/>
      <c r="F393" s="33"/>
      <c r="G393" s="33"/>
      <c r="H393" s="33"/>
    </row>
    <row r="394" spans="2:8" ht="12.75">
      <c r="B394" s="32"/>
      <c r="C394" s="33"/>
      <c r="D394" s="33"/>
      <c r="E394" s="33"/>
      <c r="F394" s="33"/>
      <c r="G394" s="33"/>
      <c r="H394" s="33"/>
    </row>
    <row r="395" spans="2:8" ht="12.75">
      <c r="B395" s="32"/>
      <c r="C395" s="33"/>
      <c r="D395" s="33"/>
      <c r="E395" s="33"/>
      <c r="F395" s="33"/>
      <c r="G395" s="33"/>
      <c r="H395" s="33"/>
    </row>
    <row r="396" spans="2:8" ht="12.75">
      <c r="B396" s="32"/>
      <c r="C396" s="33"/>
      <c r="D396" s="33"/>
      <c r="E396" s="33"/>
      <c r="F396" s="33"/>
      <c r="G396" s="33"/>
      <c r="H396" s="33"/>
    </row>
    <row r="397" spans="2:8" ht="12.75">
      <c r="B397" s="32"/>
      <c r="C397" s="33"/>
      <c r="D397" s="33"/>
      <c r="E397" s="33"/>
      <c r="F397" s="33"/>
      <c r="G397" s="33"/>
      <c r="H397" s="33"/>
    </row>
    <row r="398" spans="2:8" ht="12.75">
      <c r="B398" s="32"/>
      <c r="C398" s="33"/>
      <c r="D398" s="33"/>
      <c r="E398" s="33"/>
      <c r="F398" s="33"/>
      <c r="G398" s="33"/>
      <c r="H398" s="33"/>
    </row>
    <row r="399" spans="2:8" ht="12.75">
      <c r="B399" s="32"/>
      <c r="C399" s="33"/>
      <c r="D399" s="33"/>
      <c r="E399" s="33"/>
      <c r="F399" s="33"/>
      <c r="G399" s="33"/>
      <c r="H399" s="33"/>
    </row>
    <row r="400" spans="2:8" ht="12.75">
      <c r="B400" s="32"/>
      <c r="C400" s="33"/>
      <c r="D400" s="33"/>
      <c r="E400" s="33"/>
      <c r="F400" s="33"/>
      <c r="G400" s="33"/>
      <c r="H400" s="33"/>
    </row>
    <row r="401" spans="2:8" ht="12.75">
      <c r="B401" s="32"/>
      <c r="C401" s="33"/>
      <c r="D401" s="33"/>
      <c r="E401" s="33"/>
      <c r="F401" s="33"/>
      <c r="G401" s="33"/>
      <c r="H401" s="33"/>
    </row>
    <row r="402" spans="2:8" ht="12.75">
      <c r="B402" s="32"/>
      <c r="C402" s="33"/>
      <c r="D402" s="33"/>
      <c r="E402" s="33"/>
      <c r="F402" s="33"/>
      <c r="G402" s="33"/>
      <c r="H402" s="33"/>
    </row>
    <row r="403" spans="2:8" ht="12.75">
      <c r="B403" s="32"/>
      <c r="C403" s="33"/>
      <c r="D403" s="33"/>
      <c r="E403" s="33"/>
      <c r="F403" s="33"/>
      <c r="G403" s="33"/>
      <c r="H403" s="33"/>
    </row>
    <row r="404" spans="2:8" ht="12.75">
      <c r="B404" s="32"/>
      <c r="C404" s="33"/>
      <c r="D404" s="33"/>
      <c r="E404" s="33"/>
      <c r="F404" s="33"/>
      <c r="G404" s="33"/>
      <c r="H404" s="33"/>
    </row>
    <row r="405" spans="2:8" ht="12.75">
      <c r="B405" s="32"/>
      <c r="C405" s="33"/>
      <c r="D405" s="33"/>
      <c r="E405" s="33"/>
      <c r="F405" s="33"/>
      <c r="G405" s="33"/>
      <c r="H405" s="33"/>
    </row>
    <row r="406" spans="2:8" ht="12.75">
      <c r="B406" s="32"/>
      <c r="C406" s="33"/>
      <c r="D406" s="33"/>
      <c r="E406" s="33"/>
      <c r="F406" s="33"/>
      <c r="G406" s="33"/>
      <c r="H406" s="33"/>
    </row>
    <row r="407" spans="2:8" ht="12.75">
      <c r="B407" s="32"/>
      <c r="C407" s="33"/>
      <c r="D407" s="33"/>
      <c r="E407" s="33"/>
      <c r="F407" s="33"/>
      <c r="G407" s="33"/>
      <c r="H407" s="33"/>
    </row>
    <row r="408" spans="2:8" ht="12.75">
      <c r="B408" s="32"/>
      <c r="C408" s="33"/>
      <c r="D408" s="33"/>
      <c r="E408" s="33"/>
      <c r="F408" s="33"/>
      <c r="G408" s="33"/>
      <c r="H408" s="33"/>
    </row>
    <row r="409" spans="2:8" ht="12.75">
      <c r="B409" s="32"/>
      <c r="C409" s="33"/>
      <c r="D409" s="33"/>
      <c r="E409" s="33"/>
      <c r="F409" s="33"/>
      <c r="G409" s="33"/>
      <c r="H409" s="33"/>
    </row>
    <row r="410" spans="2:8" ht="12.75">
      <c r="B410" s="32"/>
      <c r="C410" s="33"/>
      <c r="D410" s="33"/>
      <c r="E410" s="33"/>
      <c r="F410" s="33"/>
      <c r="G410" s="33"/>
      <c r="H410" s="33"/>
    </row>
    <row r="411" spans="2:8" ht="12.75">
      <c r="B411" s="32"/>
      <c r="C411" s="33"/>
      <c r="D411" s="33"/>
      <c r="E411" s="33"/>
      <c r="F411" s="33"/>
      <c r="G411" s="33"/>
      <c r="H411" s="33"/>
    </row>
    <row r="412" spans="2:8" ht="12.75">
      <c r="B412" s="32"/>
      <c r="C412" s="33"/>
      <c r="D412" s="33"/>
      <c r="E412" s="33"/>
      <c r="F412" s="33"/>
      <c r="G412" s="33"/>
      <c r="H412" s="33"/>
    </row>
    <row r="413" spans="2:8" ht="12.75">
      <c r="B413" s="32"/>
      <c r="C413" s="33"/>
      <c r="D413" s="33"/>
      <c r="E413" s="33"/>
      <c r="F413" s="33"/>
      <c r="G413" s="33"/>
      <c r="H413" s="33"/>
    </row>
    <row r="414" spans="2:8" ht="12.75">
      <c r="B414" s="32"/>
      <c r="C414" s="33"/>
      <c r="D414" s="33"/>
      <c r="E414" s="33"/>
      <c r="F414" s="33"/>
      <c r="G414" s="33"/>
      <c r="H414" s="33"/>
    </row>
    <row r="415" spans="2:8" ht="12.75">
      <c r="B415" s="32"/>
      <c r="C415" s="33"/>
      <c r="D415" s="33"/>
      <c r="E415" s="33"/>
      <c r="F415" s="33"/>
      <c r="G415" s="33"/>
      <c r="H415" s="33"/>
    </row>
    <row r="416" spans="2:8" ht="12.75">
      <c r="B416" s="32"/>
      <c r="C416" s="33"/>
      <c r="D416" s="33"/>
      <c r="E416" s="33"/>
      <c r="F416" s="33"/>
      <c r="G416" s="33"/>
      <c r="H416" s="33"/>
    </row>
    <row r="417" spans="2:8" ht="12.75">
      <c r="B417" s="32"/>
      <c r="C417" s="33"/>
      <c r="D417" s="33"/>
      <c r="E417" s="33"/>
      <c r="F417" s="33"/>
      <c r="G417" s="33"/>
      <c r="H417" s="33"/>
    </row>
    <row r="418" spans="2:8" ht="12.75">
      <c r="B418" s="32"/>
      <c r="C418" s="33"/>
      <c r="D418" s="33"/>
      <c r="E418" s="33"/>
      <c r="F418" s="33"/>
      <c r="G418" s="33"/>
      <c r="H418" s="33"/>
    </row>
    <row r="419" spans="2:8" ht="12.75">
      <c r="B419" s="32"/>
      <c r="C419" s="33"/>
      <c r="D419" s="33"/>
      <c r="E419" s="33"/>
      <c r="F419" s="33"/>
      <c r="G419" s="33"/>
      <c r="H419" s="33"/>
    </row>
    <row r="420" spans="2:8" ht="12.75">
      <c r="B420" s="32"/>
      <c r="C420" s="33"/>
      <c r="D420" s="33"/>
      <c r="E420" s="33"/>
      <c r="F420" s="33"/>
      <c r="G420" s="33"/>
      <c r="H420" s="33"/>
    </row>
    <row r="421" spans="2:8" ht="12.75">
      <c r="B421" s="32"/>
      <c r="C421" s="33"/>
      <c r="D421" s="33"/>
      <c r="E421" s="33"/>
      <c r="F421" s="33"/>
      <c r="G421" s="33"/>
      <c r="H421" s="33"/>
    </row>
    <row r="422" spans="2:8" ht="12.75">
      <c r="B422" s="32"/>
      <c r="C422" s="33"/>
      <c r="D422" s="33"/>
      <c r="E422" s="33"/>
      <c r="F422" s="33"/>
      <c r="G422" s="33"/>
      <c r="H422" s="33"/>
    </row>
    <row r="423" spans="2:8" ht="12.75">
      <c r="B423" s="32"/>
      <c r="C423" s="33"/>
      <c r="D423" s="33"/>
      <c r="E423" s="33"/>
      <c r="F423" s="33"/>
      <c r="G423" s="33"/>
      <c r="H423" s="33"/>
    </row>
    <row r="424" spans="2:8" ht="12.75">
      <c r="B424" s="32"/>
      <c r="C424" s="33"/>
      <c r="D424" s="33"/>
      <c r="E424" s="33"/>
      <c r="F424" s="33"/>
      <c r="G424" s="33"/>
      <c r="H424" s="33"/>
    </row>
    <row r="425" spans="2:8" ht="12.75">
      <c r="B425" s="32"/>
      <c r="C425" s="33"/>
      <c r="D425" s="33"/>
      <c r="E425" s="33"/>
      <c r="F425" s="33"/>
      <c r="G425" s="33"/>
      <c r="H425" s="33"/>
    </row>
    <row r="426" spans="2:8" ht="12.75">
      <c r="B426" s="32"/>
      <c r="C426" s="33"/>
      <c r="D426" s="33"/>
      <c r="E426" s="33"/>
      <c r="F426" s="33"/>
      <c r="G426" s="33"/>
      <c r="H426" s="33"/>
    </row>
    <row r="427" spans="2:8" ht="12.75">
      <c r="B427" s="33"/>
      <c r="C427" s="33"/>
      <c r="D427" s="33"/>
      <c r="E427" s="33"/>
      <c r="F427" s="33"/>
      <c r="G427" s="33"/>
      <c r="H427" s="33"/>
    </row>
    <row r="428" spans="2:8" ht="12.75">
      <c r="B428" s="33"/>
      <c r="C428" s="33"/>
      <c r="D428" s="33"/>
      <c r="E428" s="33"/>
      <c r="F428" s="33"/>
      <c r="G428" s="33"/>
      <c r="H428" s="33"/>
    </row>
    <row r="429" spans="2:8" ht="12.75">
      <c r="B429" s="33"/>
      <c r="C429" s="33"/>
      <c r="D429" s="33"/>
      <c r="E429" s="33"/>
      <c r="F429" s="33"/>
      <c r="G429" s="33"/>
      <c r="H429" s="33"/>
    </row>
    <row r="430" spans="2:8" ht="12.75">
      <c r="B430" s="33"/>
      <c r="C430" s="33"/>
      <c r="D430" s="33"/>
      <c r="E430" s="33"/>
      <c r="F430" s="33"/>
      <c r="G430" s="33"/>
      <c r="H430" s="33"/>
    </row>
    <row r="431" spans="2:8" ht="12.75">
      <c r="B431" s="33"/>
      <c r="C431" s="33"/>
      <c r="D431" s="33"/>
      <c r="E431" s="33"/>
      <c r="F431" s="33"/>
      <c r="G431" s="33"/>
      <c r="H431" s="33"/>
    </row>
    <row r="432" spans="2:8" ht="12.75">
      <c r="B432" s="33"/>
      <c r="C432" s="33"/>
      <c r="D432" s="33"/>
      <c r="E432" s="33"/>
      <c r="F432" s="33"/>
      <c r="G432" s="33"/>
      <c r="H432" s="33"/>
    </row>
    <row r="433" spans="2:8" ht="12.75">
      <c r="B433" s="33"/>
      <c r="C433" s="33"/>
      <c r="D433" s="33"/>
      <c r="E433" s="33"/>
      <c r="F433" s="33"/>
      <c r="G433" s="33"/>
      <c r="H433" s="33"/>
    </row>
    <row r="434" spans="2:8" ht="12.75">
      <c r="B434" s="33"/>
      <c r="C434" s="33"/>
      <c r="D434" s="33"/>
      <c r="E434" s="33"/>
      <c r="F434" s="33"/>
      <c r="G434" s="33"/>
      <c r="H434" s="33"/>
    </row>
    <row r="435" spans="2:8" ht="12.75">
      <c r="B435" s="33"/>
      <c r="C435" s="33"/>
      <c r="D435" s="33"/>
      <c r="E435" s="33"/>
      <c r="F435" s="33"/>
      <c r="G435" s="33"/>
      <c r="H435" s="33"/>
    </row>
    <row r="436" spans="2:8" ht="12.75">
      <c r="B436" s="33"/>
      <c r="C436" s="33"/>
      <c r="D436" s="33"/>
      <c r="E436" s="33"/>
      <c r="F436" s="33"/>
      <c r="G436" s="33"/>
      <c r="H436" s="33"/>
    </row>
    <row r="437" spans="2:8" ht="12.75">
      <c r="B437" s="33"/>
      <c r="C437" s="33"/>
      <c r="D437" s="33"/>
      <c r="E437" s="33"/>
      <c r="F437" s="33"/>
      <c r="G437" s="33"/>
      <c r="H437" s="33"/>
    </row>
    <row r="438" spans="2:8" ht="12.75">
      <c r="B438" s="33"/>
      <c r="C438" s="33"/>
      <c r="D438" s="33"/>
      <c r="E438" s="33"/>
      <c r="F438" s="33"/>
      <c r="G438" s="33"/>
      <c r="H438" s="33"/>
    </row>
    <row r="439" spans="2:8" ht="12.75">
      <c r="B439" s="33"/>
      <c r="C439" s="33"/>
      <c r="D439" s="33"/>
      <c r="E439" s="33"/>
      <c r="F439" s="33"/>
      <c r="G439" s="33"/>
      <c r="H439" s="33"/>
    </row>
    <row r="440" spans="2:8" ht="12.75">
      <c r="B440" s="33"/>
      <c r="C440" s="33"/>
      <c r="D440" s="33"/>
      <c r="E440" s="33"/>
      <c r="F440" s="33"/>
      <c r="G440" s="33"/>
      <c r="H440" s="33"/>
    </row>
    <row r="441" spans="2:8" ht="12.75">
      <c r="B441" s="33"/>
      <c r="C441" s="33"/>
      <c r="D441" s="33"/>
      <c r="E441" s="33"/>
      <c r="F441" s="33"/>
      <c r="G441" s="33"/>
      <c r="H441" s="33"/>
    </row>
    <row r="442" spans="2:8" ht="12.75">
      <c r="B442" s="33"/>
      <c r="C442" s="33"/>
      <c r="D442" s="33"/>
      <c r="E442" s="33"/>
      <c r="F442" s="33"/>
      <c r="G442" s="33"/>
      <c r="H442" s="33"/>
    </row>
    <row r="443" spans="2:8" ht="12.75">
      <c r="B443" s="33"/>
      <c r="C443" s="33"/>
      <c r="D443" s="33"/>
      <c r="E443" s="33"/>
      <c r="F443" s="33"/>
      <c r="G443" s="33"/>
      <c r="H443" s="33"/>
    </row>
    <row r="444" spans="2:8" ht="12.75">
      <c r="B444" s="33"/>
      <c r="C444" s="33"/>
      <c r="D444" s="33"/>
      <c r="E444" s="33"/>
      <c r="F444" s="33"/>
      <c r="G444" s="33"/>
      <c r="H444" s="33"/>
    </row>
    <row r="445" spans="2:8" ht="12.75">
      <c r="B445" s="33"/>
      <c r="C445" s="33"/>
      <c r="D445" s="33"/>
      <c r="E445" s="33"/>
      <c r="F445" s="33"/>
      <c r="G445" s="33"/>
      <c r="H445" s="33"/>
    </row>
    <row r="446" spans="2:8" ht="12.75">
      <c r="B446" s="33"/>
      <c r="C446" s="33"/>
      <c r="D446" s="33"/>
      <c r="E446" s="33"/>
      <c r="F446" s="33"/>
      <c r="G446" s="33"/>
      <c r="H446" s="33"/>
    </row>
    <row r="447" spans="2:8" ht="12.75">
      <c r="B447" s="33"/>
      <c r="C447" s="33"/>
      <c r="D447" s="33"/>
      <c r="E447" s="33"/>
      <c r="F447" s="33"/>
      <c r="G447" s="33"/>
      <c r="H447" s="33"/>
    </row>
    <row r="448" spans="2:8" ht="12.75">
      <c r="B448" s="33"/>
      <c r="C448" s="33"/>
      <c r="D448" s="33"/>
      <c r="E448" s="33"/>
      <c r="F448" s="33"/>
      <c r="G448" s="33"/>
      <c r="H448" s="33"/>
    </row>
    <row r="449" spans="2:8" ht="12.75">
      <c r="B449" s="33"/>
      <c r="C449" s="33"/>
      <c r="D449" s="33"/>
      <c r="E449" s="33"/>
      <c r="F449" s="33"/>
      <c r="G449" s="33"/>
      <c r="H449" s="33"/>
    </row>
    <row r="450" spans="2:8" ht="12.75">
      <c r="B450" s="33"/>
      <c r="C450" s="33"/>
      <c r="D450" s="33"/>
      <c r="E450" s="33"/>
      <c r="F450" s="33"/>
      <c r="G450" s="33"/>
      <c r="H450" s="33"/>
    </row>
    <row r="451" spans="2:8" ht="12.75">
      <c r="B451" s="33"/>
      <c r="C451" s="33"/>
      <c r="D451" s="33"/>
      <c r="E451" s="33"/>
      <c r="F451" s="33"/>
      <c r="G451" s="33"/>
      <c r="H451" s="33"/>
    </row>
    <row r="452" spans="4:8" ht="12.75">
      <c r="D452" s="33"/>
      <c r="E452" s="33"/>
      <c r="F452" s="33"/>
      <c r="G452" s="33"/>
      <c r="H452" s="33"/>
    </row>
    <row r="453" spans="4:8" ht="12.75">
      <c r="D453" s="33"/>
      <c r="E453" s="33"/>
      <c r="F453" s="33"/>
      <c r="G453" s="33"/>
      <c r="H453" s="33"/>
    </row>
    <row r="454" spans="4:8" ht="12.75">
      <c r="D454" s="33"/>
      <c r="E454" s="33"/>
      <c r="F454" s="33"/>
      <c r="G454" s="33"/>
      <c r="H454" s="33"/>
    </row>
    <row r="455" spans="4:8" ht="12.75">
      <c r="D455" s="33"/>
      <c r="E455" s="33"/>
      <c r="F455" s="33"/>
      <c r="G455" s="33"/>
      <c r="H455" s="33"/>
    </row>
    <row r="456" spans="4:8" ht="12.75">
      <c r="D456" s="33"/>
      <c r="E456" s="33"/>
      <c r="F456" s="33"/>
      <c r="G456" s="33"/>
      <c r="H456" s="33"/>
    </row>
    <row r="457" spans="4:8" ht="12.75">
      <c r="D457" s="33"/>
      <c r="E457" s="33"/>
      <c r="F457" s="33"/>
      <c r="G457" s="33"/>
      <c r="H457" s="33"/>
    </row>
    <row r="458" spans="4:8" ht="12.75">
      <c r="D458" s="33"/>
      <c r="E458" s="33"/>
      <c r="F458" s="33"/>
      <c r="G458" s="33"/>
      <c r="H458" s="33"/>
    </row>
    <row r="459" spans="4:8" ht="12.75">
      <c r="D459" s="33"/>
      <c r="E459" s="33"/>
      <c r="F459" s="33"/>
      <c r="G459" s="33"/>
      <c r="H459" s="33"/>
    </row>
    <row r="460" spans="4:8" ht="12.75">
      <c r="D460" s="33"/>
      <c r="E460" s="33"/>
      <c r="F460" s="33"/>
      <c r="G460" s="33"/>
      <c r="H460" s="33"/>
    </row>
    <row r="461" spans="4:8" ht="12.75">
      <c r="D461" s="33"/>
      <c r="E461" s="33"/>
      <c r="F461" s="33"/>
      <c r="G461" s="33"/>
      <c r="H461" s="33"/>
    </row>
    <row r="462" spans="4:8" ht="12.75">
      <c r="D462" s="33"/>
      <c r="E462" s="33"/>
      <c r="F462" s="33"/>
      <c r="G462" s="33"/>
      <c r="H462" s="33"/>
    </row>
    <row r="463" spans="4:8" ht="12.75">
      <c r="D463" s="33"/>
      <c r="E463" s="33"/>
      <c r="F463" s="33"/>
      <c r="G463" s="33"/>
      <c r="H463" s="33"/>
    </row>
    <row r="464" spans="4:8" ht="12.75">
      <c r="D464" s="33"/>
      <c r="E464" s="33"/>
      <c r="F464" s="33"/>
      <c r="G464" s="33"/>
      <c r="H464" s="33"/>
    </row>
    <row r="465" spans="4:8" ht="12.75">
      <c r="D465" s="33"/>
      <c r="E465" s="33"/>
      <c r="F465" s="33"/>
      <c r="G465" s="33"/>
      <c r="H465" s="33"/>
    </row>
    <row r="466" spans="4:8" ht="12.75">
      <c r="D466" s="33"/>
      <c r="E466" s="33"/>
      <c r="F466" s="33"/>
      <c r="G466" s="33"/>
      <c r="H466" s="33"/>
    </row>
    <row r="467" spans="4:8" ht="12.75">
      <c r="D467" s="33"/>
      <c r="E467" s="33"/>
      <c r="F467" s="33"/>
      <c r="G467" s="33"/>
      <c r="H467" s="33"/>
    </row>
    <row r="468" spans="4:8" ht="12.75">
      <c r="D468" s="33"/>
      <c r="E468" s="33"/>
      <c r="F468" s="33"/>
      <c r="G468" s="33"/>
      <c r="H468" s="33"/>
    </row>
    <row r="469" spans="4:8" ht="12.75">
      <c r="D469" s="33"/>
      <c r="E469" s="33"/>
      <c r="F469" s="33"/>
      <c r="G469" s="33"/>
      <c r="H469" s="33"/>
    </row>
    <row r="470" spans="4:8" ht="12.75">
      <c r="D470" s="33"/>
      <c r="E470" s="33"/>
      <c r="F470" s="33"/>
      <c r="G470" s="33"/>
      <c r="H470" s="33"/>
    </row>
    <row r="471" spans="4:8" ht="12.75">
      <c r="D471" s="33"/>
      <c r="E471" s="33"/>
      <c r="F471" s="33"/>
      <c r="G471" s="33"/>
      <c r="H471" s="33"/>
    </row>
    <row r="472" spans="4:8" ht="12.75">
      <c r="D472" s="33"/>
      <c r="E472" s="33"/>
      <c r="F472" s="33"/>
      <c r="G472" s="33"/>
      <c r="H472" s="33"/>
    </row>
    <row r="473" spans="4:8" ht="12.75">
      <c r="D473" s="33"/>
      <c r="E473" s="33"/>
      <c r="F473" s="33"/>
      <c r="G473" s="33"/>
      <c r="H473" s="33"/>
    </row>
    <row r="474" spans="4:8" ht="12.75">
      <c r="D474" s="33"/>
      <c r="E474" s="33"/>
      <c r="F474" s="33"/>
      <c r="G474" s="33"/>
      <c r="H474" s="33"/>
    </row>
    <row r="475" spans="4:8" ht="12.75">
      <c r="D475" s="33"/>
      <c r="E475" s="33"/>
      <c r="F475" s="33"/>
      <c r="G475" s="33"/>
      <c r="H475" s="33"/>
    </row>
    <row r="476" spans="4:8" ht="12.75">
      <c r="D476" s="33"/>
      <c r="E476" s="33"/>
      <c r="F476" s="33"/>
      <c r="G476" s="33"/>
      <c r="H476" s="33"/>
    </row>
    <row r="477" spans="4:8" ht="12.75">
      <c r="D477" s="33"/>
      <c r="E477" s="33"/>
      <c r="F477" s="33"/>
      <c r="G477" s="33"/>
      <c r="H477" s="33"/>
    </row>
    <row r="478" spans="4:8" ht="12.75">
      <c r="D478" s="33"/>
      <c r="E478" s="33"/>
      <c r="F478" s="33"/>
      <c r="G478" s="33"/>
      <c r="H478" s="33"/>
    </row>
    <row r="479" spans="4:8" ht="12.75">
      <c r="D479" s="33"/>
      <c r="E479" s="33"/>
      <c r="F479" s="33"/>
      <c r="G479" s="33"/>
      <c r="H479" s="33"/>
    </row>
    <row r="480" spans="4:8" ht="12.75">
      <c r="D480" s="33"/>
      <c r="E480" s="33"/>
      <c r="F480" s="33"/>
      <c r="G480" s="33"/>
      <c r="H480" s="33"/>
    </row>
    <row r="481" spans="4:8" ht="12.75">
      <c r="D481" s="33"/>
      <c r="E481" s="33"/>
      <c r="F481" s="33"/>
      <c r="G481" s="33"/>
      <c r="H481" s="33"/>
    </row>
    <row r="482" spans="4:8" ht="12.75">
      <c r="D482" s="33"/>
      <c r="E482" s="33"/>
      <c r="F482" s="33"/>
      <c r="G482" s="33"/>
      <c r="H482" s="33"/>
    </row>
    <row r="483" spans="4:8" ht="12.75">
      <c r="D483" s="33"/>
      <c r="E483" s="33"/>
      <c r="F483" s="33"/>
      <c r="G483" s="33"/>
      <c r="H483" s="33"/>
    </row>
    <row r="484" spans="4:8" ht="12.75">
      <c r="D484" s="33"/>
      <c r="E484" s="33"/>
      <c r="F484" s="33"/>
      <c r="G484" s="33"/>
      <c r="H484" s="33"/>
    </row>
    <row r="485" spans="4:8" ht="12.75">
      <c r="D485" s="33"/>
      <c r="E485" s="33"/>
      <c r="F485" s="33"/>
      <c r="G485" s="33"/>
      <c r="H485" s="33"/>
    </row>
    <row r="486" spans="4:8" ht="12.75">
      <c r="D486" s="33"/>
      <c r="E486" s="33"/>
      <c r="F486" s="33"/>
      <c r="G486" s="33"/>
      <c r="H486" s="33"/>
    </row>
    <row r="487" spans="4:8" ht="12.75">
      <c r="D487" s="33"/>
      <c r="E487" s="33"/>
      <c r="F487" s="33"/>
      <c r="G487" s="33"/>
      <c r="H487" s="33"/>
    </row>
    <row r="488" spans="4:8" ht="12.75">
      <c r="D488" s="33"/>
      <c r="E488" s="33"/>
      <c r="F488" s="33"/>
      <c r="G488" s="33"/>
      <c r="H488" s="33"/>
    </row>
    <row r="489" spans="4:8" ht="12.75">
      <c r="D489" s="33"/>
      <c r="E489" s="33"/>
      <c r="F489" s="33"/>
      <c r="G489" s="33"/>
      <c r="H489" s="33"/>
    </row>
    <row r="490" spans="4:8" ht="12.75">
      <c r="D490" s="33"/>
      <c r="E490" s="33"/>
      <c r="F490" s="33"/>
      <c r="G490" s="33"/>
      <c r="H490" s="33"/>
    </row>
    <row r="491" spans="4:8" ht="12.75">
      <c r="D491" s="33"/>
      <c r="E491" s="33"/>
      <c r="F491" s="33"/>
      <c r="G491" s="33"/>
      <c r="H491" s="33"/>
    </row>
    <row r="492" spans="4:8" ht="12.75">
      <c r="D492" s="33"/>
      <c r="E492" s="33"/>
      <c r="F492" s="33"/>
      <c r="G492" s="33"/>
      <c r="H492" s="33"/>
    </row>
    <row r="493" spans="4:8" ht="12.75">
      <c r="D493" s="33"/>
      <c r="E493" s="33"/>
      <c r="F493" s="33"/>
      <c r="G493" s="33"/>
      <c r="H493" s="33"/>
    </row>
    <row r="494" spans="4:8" ht="12.75">
      <c r="D494" s="33"/>
      <c r="E494" s="33"/>
      <c r="F494" s="33"/>
      <c r="G494" s="33"/>
      <c r="H494" s="33"/>
    </row>
    <row r="495" spans="4:8" ht="12.75">
      <c r="D495" s="33"/>
      <c r="E495" s="33"/>
      <c r="F495" s="33"/>
      <c r="G495" s="33"/>
      <c r="H495" s="33"/>
    </row>
    <row r="496" spans="4:8" ht="12.75">
      <c r="D496" s="33"/>
      <c r="E496" s="33"/>
      <c r="F496" s="33"/>
      <c r="G496" s="33"/>
      <c r="H496" s="33"/>
    </row>
    <row r="497" spans="4:8" ht="12.75">
      <c r="D497" s="33"/>
      <c r="E497" s="33"/>
      <c r="F497" s="33"/>
      <c r="G497" s="33"/>
      <c r="H497" s="33"/>
    </row>
    <row r="498" spans="4:8" ht="12.75">
      <c r="D498" s="33"/>
      <c r="E498" s="33"/>
      <c r="F498" s="33"/>
      <c r="G498" s="33"/>
      <c r="H498" s="33"/>
    </row>
    <row r="499" spans="4:8" ht="12.75">
      <c r="D499" s="33"/>
      <c r="E499" s="33"/>
      <c r="F499" s="33"/>
      <c r="G499" s="33"/>
      <c r="H499" s="33"/>
    </row>
    <row r="500" spans="4:8" ht="12.75">
      <c r="D500" s="33"/>
      <c r="E500" s="33"/>
      <c r="F500" s="33"/>
      <c r="G500" s="33"/>
      <c r="H500" s="33"/>
    </row>
    <row r="501" spans="4:8" ht="12.75">
      <c r="D501" s="33"/>
      <c r="E501" s="33"/>
      <c r="F501" s="33"/>
      <c r="G501" s="33"/>
      <c r="H501" s="33"/>
    </row>
    <row r="502" spans="4:8" ht="12.75">
      <c r="D502" s="33"/>
      <c r="E502" s="33"/>
      <c r="F502" s="33"/>
      <c r="G502" s="33"/>
      <c r="H502" s="33"/>
    </row>
    <row r="503" spans="4:8" ht="12.75">
      <c r="D503" s="33"/>
      <c r="E503" s="33"/>
      <c r="F503" s="33"/>
      <c r="G503" s="33"/>
      <c r="H503" s="33"/>
    </row>
    <row r="504" spans="4:8" ht="12.75">
      <c r="D504" s="33"/>
      <c r="E504" s="33"/>
      <c r="F504" s="33"/>
      <c r="G504" s="33"/>
      <c r="H504" s="33"/>
    </row>
    <row r="505" spans="4:8" ht="12.75">
      <c r="D505" s="33"/>
      <c r="E505" s="33"/>
      <c r="F505" s="33"/>
      <c r="G505" s="33"/>
      <c r="H505" s="33"/>
    </row>
    <row r="506" spans="4:8" ht="12.75">
      <c r="D506" s="33"/>
      <c r="E506" s="33"/>
      <c r="F506" s="33"/>
      <c r="G506" s="33"/>
      <c r="H506" s="33"/>
    </row>
    <row r="507" spans="4:8" ht="12.75">
      <c r="D507" s="33"/>
      <c r="E507" s="33"/>
      <c r="F507" s="33"/>
      <c r="G507" s="33"/>
      <c r="H507" s="33"/>
    </row>
    <row r="508" spans="4:8" ht="12.75">
      <c r="D508" s="33"/>
      <c r="E508" s="33"/>
      <c r="F508" s="33"/>
      <c r="G508" s="33"/>
      <c r="H508" s="33"/>
    </row>
    <row r="509" spans="4:8" ht="12.75">
      <c r="D509" s="33"/>
      <c r="E509" s="33"/>
      <c r="F509" s="33"/>
      <c r="G509" s="33"/>
      <c r="H509" s="33"/>
    </row>
    <row r="510" spans="4:8" ht="12.75">
      <c r="D510" s="33"/>
      <c r="E510" s="33"/>
      <c r="F510" s="33"/>
      <c r="G510" s="33"/>
      <c r="H510" s="33"/>
    </row>
    <row r="511" spans="4:8" ht="12.75">
      <c r="D511" s="33"/>
      <c r="E511" s="33"/>
      <c r="F511" s="33"/>
      <c r="G511" s="33"/>
      <c r="H511" s="33"/>
    </row>
    <row r="512" spans="4:8" ht="12.75">
      <c r="D512" s="33"/>
      <c r="E512" s="33"/>
      <c r="F512" s="33"/>
      <c r="G512" s="33"/>
      <c r="H512" s="33"/>
    </row>
    <row r="513" spans="4:8" ht="12.75">
      <c r="D513" s="33"/>
      <c r="E513" s="33"/>
      <c r="F513" s="33"/>
      <c r="G513" s="33"/>
      <c r="H513" s="33"/>
    </row>
    <row r="514" spans="4:8" ht="12.75">
      <c r="D514" s="33"/>
      <c r="E514" s="33"/>
      <c r="F514" s="33"/>
      <c r="G514" s="33"/>
      <c r="H514" s="33"/>
    </row>
    <row r="515" spans="4:8" ht="12.75">
      <c r="D515" s="33"/>
      <c r="E515" s="33"/>
      <c r="F515" s="33"/>
      <c r="G515" s="33"/>
      <c r="H515" s="33"/>
    </row>
    <row r="516" spans="4:8" ht="12.75">
      <c r="D516" s="33"/>
      <c r="E516" s="33"/>
      <c r="F516" s="33"/>
      <c r="G516" s="33"/>
      <c r="H516" s="33"/>
    </row>
    <row r="517" spans="4:8" ht="12.75">
      <c r="D517" s="33"/>
      <c r="E517" s="33"/>
      <c r="F517" s="33"/>
      <c r="G517" s="33"/>
      <c r="H517" s="33"/>
    </row>
    <row r="518" spans="4:8" ht="12.75">
      <c r="D518" s="33"/>
      <c r="E518" s="33"/>
      <c r="F518" s="33"/>
      <c r="G518" s="33"/>
      <c r="H518" s="33"/>
    </row>
    <row r="519" spans="4:8" ht="12.75">
      <c r="D519" s="33"/>
      <c r="E519" s="33"/>
      <c r="F519" s="33"/>
      <c r="G519" s="33"/>
      <c r="H519" s="33"/>
    </row>
    <row r="520" spans="4:8" ht="12.75">
      <c r="D520" s="33"/>
      <c r="E520" s="33"/>
      <c r="F520" s="33"/>
      <c r="G520" s="33"/>
      <c r="H520" s="33"/>
    </row>
    <row r="521" spans="4:8" ht="12.75">
      <c r="D521" s="33"/>
      <c r="E521" s="33"/>
      <c r="F521" s="33"/>
      <c r="G521" s="33"/>
      <c r="H521" s="33"/>
    </row>
    <row r="522" spans="4:8" ht="12.75">
      <c r="D522" s="33"/>
      <c r="E522" s="33"/>
      <c r="F522" s="33"/>
      <c r="G522" s="33"/>
      <c r="H522" s="33"/>
    </row>
    <row r="523" spans="4:8" ht="12.75">
      <c r="D523" s="33"/>
      <c r="E523" s="33"/>
      <c r="F523" s="33"/>
      <c r="G523" s="33"/>
      <c r="H523" s="33"/>
    </row>
    <row r="524" spans="4:8" ht="12.75">
      <c r="D524" s="33"/>
      <c r="E524" s="33"/>
      <c r="F524" s="33"/>
      <c r="G524" s="33"/>
      <c r="H524" s="33"/>
    </row>
    <row r="525" spans="4:8" ht="12.75">
      <c r="D525" s="33"/>
      <c r="E525" s="33"/>
      <c r="F525" s="33"/>
      <c r="G525" s="33"/>
      <c r="H525" s="33"/>
    </row>
    <row r="526" spans="4:8" ht="12.75">
      <c r="D526" s="33"/>
      <c r="E526" s="33"/>
      <c r="F526" s="33"/>
      <c r="G526" s="33"/>
      <c r="H526" s="33"/>
    </row>
    <row r="527" spans="4:8" ht="12.75">
      <c r="D527" s="33"/>
      <c r="E527" s="33"/>
      <c r="F527" s="33"/>
      <c r="G527" s="33"/>
      <c r="H527" s="33"/>
    </row>
    <row r="528" spans="4:8" ht="12.75">
      <c r="D528" s="33"/>
      <c r="E528" s="33"/>
      <c r="F528" s="33"/>
      <c r="G528" s="33"/>
      <c r="H528" s="33"/>
    </row>
    <row r="529" spans="4:8" ht="12.75">
      <c r="D529" s="33"/>
      <c r="E529" s="33"/>
      <c r="F529" s="33"/>
      <c r="G529" s="33"/>
      <c r="H529" s="33"/>
    </row>
    <row r="530" spans="4:8" ht="12.75">
      <c r="D530" s="33"/>
      <c r="E530" s="33"/>
      <c r="F530" s="33"/>
      <c r="G530" s="33"/>
      <c r="H530" s="33"/>
    </row>
    <row r="531" spans="4:8" ht="12.75">
      <c r="D531" s="33"/>
      <c r="E531" s="33"/>
      <c r="F531" s="33"/>
      <c r="G531" s="33"/>
      <c r="H531" s="33"/>
    </row>
    <row r="532" spans="4:8" ht="12.75">
      <c r="D532" s="33"/>
      <c r="E532" s="33"/>
      <c r="F532" s="33"/>
      <c r="G532" s="33"/>
      <c r="H532" s="33"/>
    </row>
    <row r="533" spans="4:8" ht="12.75">
      <c r="D533" s="33"/>
      <c r="E533" s="33"/>
      <c r="F533" s="33"/>
      <c r="G533" s="33"/>
      <c r="H533" s="33"/>
    </row>
    <row r="534" spans="4:8" ht="12.75">
      <c r="D534" s="33"/>
      <c r="E534" s="33"/>
      <c r="F534" s="33"/>
      <c r="G534" s="33"/>
      <c r="H534" s="33"/>
    </row>
    <row r="535" spans="4:8" ht="12.75">
      <c r="D535" s="33"/>
      <c r="E535" s="33"/>
      <c r="F535" s="33"/>
      <c r="G535" s="33"/>
      <c r="H535" s="33"/>
    </row>
    <row r="536" spans="4:8" ht="12.75">
      <c r="D536" s="33"/>
      <c r="E536" s="33"/>
      <c r="F536" s="33"/>
      <c r="G536" s="33"/>
      <c r="H536" s="33"/>
    </row>
    <row r="537" spans="4:8" ht="12.75">
      <c r="D537" s="33"/>
      <c r="E537" s="33"/>
      <c r="F537" s="33"/>
      <c r="G537" s="33"/>
      <c r="H537" s="33"/>
    </row>
    <row r="538" spans="4:8" ht="12.75">
      <c r="D538" s="33"/>
      <c r="E538" s="33"/>
      <c r="F538" s="33"/>
      <c r="G538" s="33"/>
      <c r="H538" s="33"/>
    </row>
    <row r="539" spans="4:8" ht="12.75">
      <c r="D539" s="33"/>
      <c r="E539" s="33"/>
      <c r="F539" s="33"/>
      <c r="G539" s="33"/>
      <c r="H539" s="33"/>
    </row>
    <row r="540" spans="4:8" ht="12.75">
      <c r="D540" s="33"/>
      <c r="E540" s="33"/>
      <c r="F540" s="33"/>
      <c r="G540" s="33"/>
      <c r="H540" s="33"/>
    </row>
    <row r="541" spans="4:8" ht="12.75">
      <c r="D541" s="33"/>
      <c r="E541" s="33"/>
      <c r="F541" s="33"/>
      <c r="G541" s="33"/>
      <c r="H541" s="33"/>
    </row>
    <row r="542" spans="4:8" ht="12.75">
      <c r="D542" s="33"/>
      <c r="E542" s="33"/>
      <c r="F542" s="33"/>
      <c r="G542" s="33"/>
      <c r="H542" s="33"/>
    </row>
    <row r="543" spans="4:8" ht="12.75">
      <c r="D543" s="33"/>
      <c r="E543" s="33"/>
      <c r="F543" s="33"/>
      <c r="G543" s="33"/>
      <c r="H543" s="33"/>
    </row>
    <row r="544" spans="4:8" ht="12.75">
      <c r="D544" s="33"/>
      <c r="E544" s="33"/>
      <c r="F544" s="33"/>
      <c r="G544" s="33"/>
      <c r="H544" s="33"/>
    </row>
    <row r="545" spans="4:8" ht="12.75">
      <c r="D545" s="33"/>
      <c r="E545" s="33"/>
      <c r="F545" s="33"/>
      <c r="G545" s="33"/>
      <c r="H545" s="33"/>
    </row>
    <row r="546" spans="4:8" ht="12.75">
      <c r="D546" s="33"/>
      <c r="E546" s="33"/>
      <c r="F546" s="33"/>
      <c r="G546" s="33"/>
      <c r="H546" s="33"/>
    </row>
    <row r="547" spans="4:8" ht="12.75">
      <c r="D547" s="33"/>
      <c r="E547" s="33"/>
      <c r="F547" s="33"/>
      <c r="G547" s="33"/>
      <c r="H547" s="33"/>
    </row>
    <row r="548" spans="4:8" ht="12.75">
      <c r="D548" s="33"/>
      <c r="E548" s="33"/>
      <c r="F548" s="33"/>
      <c r="G548" s="33"/>
      <c r="H548" s="33"/>
    </row>
    <row r="549" spans="4:8" ht="12.75">
      <c r="D549" s="33"/>
      <c r="E549" s="33"/>
      <c r="F549" s="33"/>
      <c r="G549" s="33"/>
      <c r="H549" s="33"/>
    </row>
    <row r="550" spans="4:8" ht="12.75">
      <c r="D550" s="33"/>
      <c r="E550" s="33"/>
      <c r="F550" s="33"/>
      <c r="G550" s="33"/>
      <c r="H550" s="33"/>
    </row>
    <row r="551" spans="4:8" ht="12.75">
      <c r="D551" s="33"/>
      <c r="E551" s="33"/>
      <c r="F551" s="33"/>
      <c r="G551" s="33"/>
      <c r="H551" s="33"/>
    </row>
    <row r="552" spans="4:8" ht="12.75">
      <c r="D552" s="33"/>
      <c r="E552" s="33"/>
      <c r="F552" s="33"/>
      <c r="G552" s="33"/>
      <c r="H552" s="33"/>
    </row>
    <row r="553" spans="4:8" ht="12.75">
      <c r="D553" s="33"/>
      <c r="E553" s="33"/>
      <c r="F553" s="33"/>
      <c r="G553" s="33"/>
      <c r="H553" s="33"/>
    </row>
    <row r="554" spans="4:8" ht="12.75">
      <c r="D554" s="33"/>
      <c r="E554" s="33"/>
      <c r="F554" s="33"/>
      <c r="G554" s="33"/>
      <c r="H554" s="33"/>
    </row>
    <row r="555" spans="4:8" ht="12.75">
      <c r="D555" s="33"/>
      <c r="E555" s="33"/>
      <c r="F555" s="33"/>
      <c r="G555" s="33"/>
      <c r="H555" s="33"/>
    </row>
    <row r="556" spans="4:8" ht="12.75">
      <c r="D556" s="33"/>
      <c r="E556" s="33"/>
      <c r="F556" s="33"/>
      <c r="G556" s="33"/>
      <c r="H556" s="33"/>
    </row>
    <row r="557" spans="4:8" ht="12.75">
      <c r="D557" s="33"/>
      <c r="E557" s="33"/>
      <c r="F557" s="33"/>
      <c r="G557" s="33"/>
      <c r="H557" s="33"/>
    </row>
    <row r="558" spans="4:8" ht="12.75">
      <c r="D558" s="33"/>
      <c r="E558" s="33"/>
      <c r="F558" s="33"/>
      <c r="G558" s="33"/>
      <c r="H558" s="33"/>
    </row>
    <row r="559" spans="4:8" ht="12.75">
      <c r="D559" s="33"/>
      <c r="E559" s="33"/>
      <c r="F559" s="33"/>
      <c r="G559" s="33"/>
      <c r="H559" s="33"/>
    </row>
    <row r="560" spans="4:8" ht="12.75">
      <c r="D560" s="33"/>
      <c r="E560" s="33"/>
      <c r="F560" s="33"/>
      <c r="G560" s="33"/>
      <c r="H560" s="33"/>
    </row>
    <row r="561" spans="4:8" ht="12.75">
      <c r="D561" s="33"/>
      <c r="E561" s="33"/>
      <c r="F561" s="33"/>
      <c r="G561" s="33"/>
      <c r="H561" s="33"/>
    </row>
    <row r="562" spans="4:8" ht="12.75">
      <c r="D562" s="33"/>
      <c r="E562" s="33"/>
      <c r="F562" s="33"/>
      <c r="G562" s="33"/>
      <c r="H562" s="33"/>
    </row>
    <row r="563" spans="4:8" ht="12.75">
      <c r="D563" s="33"/>
      <c r="E563" s="33"/>
      <c r="F563" s="33"/>
      <c r="G563" s="33"/>
      <c r="H563" s="33"/>
    </row>
    <row r="564" spans="4:8" ht="12.75">
      <c r="D564" s="33"/>
      <c r="E564" s="33"/>
      <c r="F564" s="33"/>
      <c r="G564" s="33"/>
      <c r="H564" s="33"/>
    </row>
    <row r="565" spans="4:8" ht="12.75">
      <c r="D565" s="33"/>
      <c r="E565" s="33"/>
      <c r="F565" s="33"/>
      <c r="G565" s="33"/>
      <c r="H565" s="33"/>
    </row>
    <row r="566" spans="4:8" ht="12.75">
      <c r="D566" s="33"/>
      <c r="E566" s="33"/>
      <c r="F566" s="33"/>
      <c r="G566" s="33"/>
      <c r="H566" s="33"/>
    </row>
    <row r="567" spans="4:8" ht="12.75">
      <c r="D567" s="33"/>
      <c r="E567" s="33"/>
      <c r="F567" s="33"/>
      <c r="G567" s="33"/>
      <c r="H567" s="33"/>
    </row>
    <row r="568" spans="4:8" ht="12.75">
      <c r="D568" s="33"/>
      <c r="E568" s="33"/>
      <c r="F568" s="33"/>
      <c r="G568" s="33"/>
      <c r="H568" s="33"/>
    </row>
    <row r="569" spans="4:8" ht="12.75">
      <c r="D569" s="33"/>
      <c r="E569" s="33"/>
      <c r="F569" s="33"/>
      <c r="G569" s="33"/>
      <c r="H569" s="33"/>
    </row>
    <row r="570" spans="4:8" ht="12.75">
      <c r="D570" s="33"/>
      <c r="E570" s="33"/>
      <c r="F570" s="33"/>
      <c r="G570" s="33"/>
      <c r="H570" s="33"/>
    </row>
    <row r="571" spans="4:8" ht="12.75">
      <c r="D571" s="33"/>
      <c r="E571" s="33"/>
      <c r="F571" s="33"/>
      <c r="G571" s="33"/>
      <c r="H571" s="33"/>
    </row>
    <row r="572" spans="4:8" ht="12.75">
      <c r="D572" s="33"/>
      <c r="E572" s="33"/>
      <c r="F572" s="33"/>
      <c r="G572" s="33"/>
      <c r="H572" s="33"/>
    </row>
    <row r="573" spans="4:8" ht="12.75">
      <c r="D573" s="33"/>
      <c r="E573" s="33"/>
      <c r="F573" s="33"/>
      <c r="G573" s="33"/>
      <c r="H573" s="33"/>
    </row>
    <row r="574" spans="4:8" ht="12.75">
      <c r="D574" s="33"/>
      <c r="E574" s="33"/>
      <c r="F574" s="33"/>
      <c r="G574" s="33"/>
      <c r="H574" s="33"/>
    </row>
    <row r="575" spans="4:8" ht="12.75">
      <c r="D575" s="33"/>
      <c r="E575" s="33"/>
      <c r="F575" s="33"/>
      <c r="G575" s="33"/>
      <c r="H575" s="33"/>
    </row>
    <row r="576" spans="4:8" ht="12.75">
      <c r="D576" s="33"/>
      <c r="E576" s="33"/>
      <c r="F576" s="33"/>
      <c r="G576" s="33"/>
      <c r="H576" s="33"/>
    </row>
    <row r="577" spans="4:8" ht="12.75">
      <c r="D577" s="33"/>
      <c r="E577" s="33"/>
      <c r="F577" s="33"/>
      <c r="G577" s="33"/>
      <c r="H577" s="33"/>
    </row>
    <row r="578" spans="4:8" ht="12.75">
      <c r="D578" s="33"/>
      <c r="E578" s="33"/>
      <c r="F578" s="33"/>
      <c r="G578" s="33"/>
      <c r="H578" s="33"/>
    </row>
    <row r="579" spans="4:8" ht="12.75">
      <c r="D579" s="33"/>
      <c r="E579" s="33"/>
      <c r="F579" s="33"/>
      <c r="G579" s="33"/>
      <c r="H579" s="33"/>
    </row>
    <row r="580" spans="4:8" ht="12.75">
      <c r="D580" s="33"/>
      <c r="E580" s="33"/>
      <c r="F580" s="33"/>
      <c r="G580" s="33"/>
      <c r="H580" s="33"/>
    </row>
    <row r="581" spans="4:8" ht="12.75">
      <c r="D581" s="33"/>
      <c r="E581" s="33"/>
      <c r="F581" s="33"/>
      <c r="G581" s="33"/>
      <c r="H581" s="33"/>
    </row>
    <row r="582" spans="4:8" ht="12.75">
      <c r="D582" s="33"/>
      <c r="E582" s="33"/>
      <c r="F582" s="33"/>
      <c r="G582" s="33"/>
      <c r="H582" s="33"/>
    </row>
    <row r="583" spans="4:8" ht="12.75">
      <c r="D583" s="33"/>
      <c r="E583" s="33"/>
      <c r="F583" s="33"/>
      <c r="G583" s="33"/>
      <c r="H583" s="33"/>
    </row>
    <row r="584" spans="4:8" ht="12.75">
      <c r="D584" s="33"/>
      <c r="E584" s="33"/>
      <c r="F584" s="33"/>
      <c r="G584" s="33"/>
      <c r="H584" s="33"/>
    </row>
    <row r="585" spans="4:8" ht="12.75">
      <c r="D585" s="33"/>
      <c r="E585" s="33"/>
      <c r="F585" s="33"/>
      <c r="G585" s="33"/>
      <c r="H585" s="33"/>
    </row>
    <row r="586" spans="4:8" ht="12.75">
      <c r="D586" s="33"/>
      <c r="E586" s="33"/>
      <c r="F586" s="33"/>
      <c r="G586" s="33"/>
      <c r="H586" s="33"/>
    </row>
    <row r="587" spans="4:8" ht="12.75">
      <c r="D587" s="33"/>
      <c r="E587" s="33"/>
      <c r="F587" s="33"/>
      <c r="G587" s="33"/>
      <c r="H587" s="33"/>
    </row>
    <row r="588" spans="4:8" ht="12.75">
      <c r="D588" s="33"/>
      <c r="E588" s="33"/>
      <c r="F588" s="33"/>
      <c r="G588" s="33"/>
      <c r="H588" s="33"/>
    </row>
    <row r="589" spans="4:8" ht="12.75">
      <c r="D589" s="33"/>
      <c r="E589" s="33"/>
      <c r="F589" s="33"/>
      <c r="G589" s="33"/>
      <c r="H589" s="33"/>
    </row>
    <row r="590" spans="4:8" ht="12.75">
      <c r="D590" s="33"/>
      <c r="E590" s="33"/>
      <c r="F590" s="33"/>
      <c r="G590" s="33"/>
      <c r="H590" s="33"/>
    </row>
    <row r="591" spans="4:8" ht="12.75">
      <c r="D591" s="33"/>
      <c r="E591" s="33"/>
      <c r="F591" s="33"/>
      <c r="G591" s="33"/>
      <c r="H591" s="33"/>
    </row>
    <row r="592" spans="4:8" ht="12.75">
      <c r="D592" s="33"/>
      <c r="E592" s="33"/>
      <c r="F592" s="33"/>
      <c r="G592" s="33"/>
      <c r="H592" s="33"/>
    </row>
    <row r="593" spans="4:8" ht="12.75">
      <c r="D593" s="33"/>
      <c r="E593" s="33"/>
      <c r="F593" s="33"/>
      <c r="G593" s="33"/>
      <c r="H593" s="33"/>
    </row>
    <row r="594" spans="4:8" ht="12.75">
      <c r="D594" s="33"/>
      <c r="E594" s="33"/>
      <c r="F594" s="33"/>
      <c r="G594" s="33"/>
      <c r="H594" s="33"/>
    </row>
    <row r="595" spans="4:8" ht="12.75">
      <c r="D595" s="33"/>
      <c r="E595" s="33"/>
      <c r="F595" s="33"/>
      <c r="G595" s="33"/>
      <c r="H595" s="33"/>
    </row>
    <row r="596" spans="4:8" ht="12.75">
      <c r="D596" s="33"/>
      <c r="E596" s="33"/>
      <c r="F596" s="33"/>
      <c r="G596" s="33"/>
      <c r="H596" s="33"/>
    </row>
    <row r="597" spans="4:8" ht="12.75">
      <c r="D597" s="33"/>
      <c r="E597" s="33"/>
      <c r="F597" s="33"/>
      <c r="G597" s="33"/>
      <c r="H597" s="33"/>
    </row>
    <row r="598" spans="4:8" ht="12.75">
      <c r="D598" s="33"/>
      <c r="E598" s="33"/>
      <c r="F598" s="33"/>
      <c r="G598" s="33"/>
      <c r="H598" s="33"/>
    </row>
    <row r="599" spans="4:8" ht="12.75">
      <c r="D599" s="33"/>
      <c r="E599" s="33"/>
      <c r="F599" s="33"/>
      <c r="G599" s="33"/>
      <c r="H599" s="33"/>
    </row>
    <row r="600" spans="4:8" ht="12.75">
      <c r="D600" s="33"/>
      <c r="E600" s="33"/>
      <c r="F600" s="33"/>
      <c r="G600" s="33"/>
      <c r="H600" s="33"/>
    </row>
    <row r="601" spans="4:8" ht="12.75">
      <c r="D601" s="33"/>
      <c r="E601" s="33"/>
      <c r="F601" s="33"/>
      <c r="G601" s="33"/>
      <c r="H601" s="33"/>
    </row>
    <row r="602" spans="4:8" ht="12.75">
      <c r="D602" s="33"/>
      <c r="E602" s="33"/>
      <c r="F602" s="33"/>
      <c r="G602" s="33"/>
      <c r="H602" s="33"/>
    </row>
    <row r="603" spans="4:8" ht="12.75">
      <c r="D603" s="33"/>
      <c r="E603" s="33"/>
      <c r="F603" s="33"/>
      <c r="G603" s="33"/>
      <c r="H603" s="33"/>
    </row>
    <row r="604" spans="4:8" ht="12.75">
      <c r="D604" s="33"/>
      <c r="E604" s="33"/>
      <c r="F604" s="33"/>
      <c r="G604" s="33"/>
      <c r="H604" s="33"/>
    </row>
    <row r="605" spans="4:8" ht="12.75">
      <c r="D605" s="33"/>
      <c r="E605" s="33"/>
      <c r="F605" s="33"/>
      <c r="G605" s="33"/>
      <c r="H605" s="33"/>
    </row>
    <row r="606" spans="4:8" ht="12.75">
      <c r="D606" s="33"/>
      <c r="E606" s="33"/>
      <c r="F606" s="33"/>
      <c r="G606" s="33"/>
      <c r="H606" s="33"/>
    </row>
    <row r="607" spans="4:8" ht="12.75">
      <c r="D607" s="33"/>
      <c r="E607" s="33"/>
      <c r="F607" s="33"/>
      <c r="G607" s="33"/>
      <c r="H607" s="33"/>
    </row>
    <row r="608" spans="4:8" ht="12.75">
      <c r="D608" s="33"/>
      <c r="E608" s="33"/>
      <c r="F608" s="33"/>
      <c r="G608" s="33"/>
      <c r="H608" s="33"/>
    </row>
    <row r="609" spans="4:8" ht="12.75">
      <c r="D609" s="33"/>
      <c r="E609" s="33"/>
      <c r="F609" s="33"/>
      <c r="G609" s="33"/>
      <c r="H609" s="33"/>
    </row>
    <row r="610" spans="4:8" ht="12.75">
      <c r="D610" s="33"/>
      <c r="E610" s="33"/>
      <c r="F610" s="33"/>
      <c r="G610" s="33"/>
      <c r="H610" s="33"/>
    </row>
    <row r="611" spans="4:8" ht="12.75">
      <c r="D611" s="33"/>
      <c r="E611" s="33"/>
      <c r="F611" s="33"/>
      <c r="G611" s="33"/>
      <c r="H611" s="33"/>
    </row>
  </sheetData>
  <mergeCells count="4">
    <mergeCell ref="A100:B100"/>
    <mergeCell ref="A101:B101"/>
    <mergeCell ref="A102:B102"/>
    <mergeCell ref="A105:B105"/>
  </mergeCells>
  <printOptions gridLines="1" horizontalCentered="1"/>
  <pageMargins left="0.3937007874015748" right="0.3937007874015748" top="0.78" bottom="0.6299212598425197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gminy Opole w 2003 roku&amp;R&amp;9Załącznik Nr 1a&amp;8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IV554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3" max="3" width="61.625" style="0" customWidth="1"/>
    <col min="4" max="6" width="17.75390625" style="0" customWidth="1"/>
    <col min="7" max="7" width="7.875" style="0" customWidth="1"/>
    <col min="8" max="8" width="11.125" style="0" customWidth="1"/>
  </cols>
  <sheetData>
    <row r="1" spans="1:8" s="2" customFormat="1" ht="50.25" customHeight="1">
      <c r="A1" s="1" t="s">
        <v>17</v>
      </c>
      <c r="B1" s="1" t="s">
        <v>18</v>
      </c>
      <c r="C1" s="1" t="s">
        <v>19</v>
      </c>
      <c r="D1" s="34" t="s">
        <v>379</v>
      </c>
      <c r="E1" s="148" t="s">
        <v>380</v>
      </c>
      <c r="F1" s="148" t="s">
        <v>114</v>
      </c>
      <c r="G1" s="34" t="s">
        <v>456</v>
      </c>
      <c r="H1" s="34" t="s">
        <v>382</v>
      </c>
    </row>
    <row r="2" spans="1:8" s="4" customFormat="1" ht="11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</row>
    <row r="3" spans="1:9" s="2" customFormat="1" ht="21.75" customHeight="1">
      <c r="A3" s="5" t="s">
        <v>20</v>
      </c>
      <c r="B3" s="6"/>
      <c r="C3" s="7" t="s">
        <v>21</v>
      </c>
      <c r="D3" s="27">
        <f>SUM(D4:D5)</f>
        <v>546000</v>
      </c>
      <c r="E3" s="27">
        <f>SUM(E4:E5)</f>
        <v>193372</v>
      </c>
      <c r="F3" s="27">
        <f>SUM(F4:F5)</f>
        <v>193372</v>
      </c>
      <c r="G3" s="75">
        <f>F3/E3</f>
        <v>1</v>
      </c>
      <c r="H3" s="75">
        <f>F3/$F$48</f>
        <v>0.0024216260124400937</v>
      </c>
      <c r="I3" s="29"/>
    </row>
    <row r="4" spans="1:9" s="12" customFormat="1" ht="38.25">
      <c r="A4" s="8"/>
      <c r="B4" s="8">
        <v>211</v>
      </c>
      <c r="C4" s="17" t="s">
        <v>24</v>
      </c>
      <c r="D4" s="18">
        <v>538000</v>
      </c>
      <c r="E4" s="18">
        <v>193372</v>
      </c>
      <c r="F4" s="18">
        <v>193372</v>
      </c>
      <c r="G4" s="74">
        <f>F4/E4</f>
        <v>1</v>
      </c>
      <c r="H4" s="74">
        <f aca="true" t="shared" si="0" ref="H4:H48">F4/$F$48</f>
        <v>0.0024216260124400937</v>
      </c>
      <c r="I4" s="29"/>
    </row>
    <row r="5" spans="1:9" s="12" customFormat="1" ht="38.25">
      <c r="A5" s="8"/>
      <c r="B5" s="8">
        <v>641</v>
      </c>
      <c r="C5" s="10" t="s">
        <v>44</v>
      </c>
      <c r="D5" s="18">
        <v>8000</v>
      </c>
      <c r="E5" s="18"/>
      <c r="F5" s="18"/>
      <c r="G5" s="74"/>
      <c r="H5" s="74">
        <f t="shared" si="0"/>
        <v>0</v>
      </c>
      <c r="I5" s="29"/>
    </row>
    <row r="6" spans="1:9" s="12" customFormat="1" ht="21.75" customHeight="1">
      <c r="A6" s="5" t="s">
        <v>25</v>
      </c>
      <c r="B6" s="6"/>
      <c r="C6" s="15" t="s">
        <v>26</v>
      </c>
      <c r="D6" s="27">
        <f>SUM(D7)</f>
        <v>650</v>
      </c>
      <c r="E6" s="27">
        <f>SUM(E7)</f>
        <v>650</v>
      </c>
      <c r="F6" s="76">
        <f>SUM(F7)</f>
        <v>650</v>
      </c>
      <c r="G6" s="150">
        <f aca="true" t="shared" si="1" ref="G6:G21">F6/E6</f>
        <v>1</v>
      </c>
      <c r="H6" s="75">
        <f t="shared" si="0"/>
        <v>8.140045653383431E-06</v>
      </c>
      <c r="I6" s="29"/>
    </row>
    <row r="7" spans="1:9" s="2" customFormat="1" ht="25.5">
      <c r="A7" s="8"/>
      <c r="B7" s="8">
        <v>213</v>
      </c>
      <c r="C7" s="17" t="s">
        <v>27</v>
      </c>
      <c r="D7" s="18">
        <v>650</v>
      </c>
      <c r="E7" s="18">
        <v>650</v>
      </c>
      <c r="F7" s="18">
        <v>650</v>
      </c>
      <c r="G7" s="74">
        <f t="shared" si="1"/>
        <v>1</v>
      </c>
      <c r="H7" s="74">
        <f t="shared" si="0"/>
        <v>8.140045653383431E-06</v>
      </c>
      <c r="I7" s="29"/>
    </row>
    <row r="8" spans="1:9" s="12" customFormat="1" ht="21.75" customHeight="1">
      <c r="A8" s="5">
        <v>600</v>
      </c>
      <c r="B8" s="6"/>
      <c r="C8" s="15" t="s">
        <v>28</v>
      </c>
      <c r="D8" s="27">
        <f>SUM(D9:D9)</f>
        <v>601800</v>
      </c>
      <c r="E8" s="27">
        <f>SUM(E9:E9)</f>
        <v>601800</v>
      </c>
      <c r="F8" s="76">
        <f>SUM(F9:F9)</f>
        <v>601800</v>
      </c>
      <c r="G8" s="150">
        <f t="shared" si="1"/>
        <v>1</v>
      </c>
      <c r="H8" s="75">
        <f t="shared" si="0"/>
        <v>0.007536429960317152</v>
      </c>
      <c r="I8" s="29"/>
    </row>
    <row r="9" spans="1:9" s="21" customFormat="1" ht="25.5">
      <c r="A9" s="8"/>
      <c r="B9" s="8">
        <v>643</v>
      </c>
      <c r="C9" s="17" t="s">
        <v>147</v>
      </c>
      <c r="D9" s="18">
        <v>601800</v>
      </c>
      <c r="E9" s="18">
        <v>601800</v>
      </c>
      <c r="F9" s="18">
        <v>601800</v>
      </c>
      <c r="G9" s="74">
        <f t="shared" si="1"/>
        <v>1</v>
      </c>
      <c r="H9" s="74">
        <f t="shared" si="0"/>
        <v>0.007536429960317152</v>
      </c>
      <c r="I9" s="77"/>
    </row>
    <row r="10" spans="1:9" s="2" customFormat="1" ht="21.75" customHeight="1">
      <c r="A10" s="6">
        <v>700</v>
      </c>
      <c r="B10" s="6"/>
      <c r="C10" s="15" t="s">
        <v>29</v>
      </c>
      <c r="D10" s="27">
        <f>SUM(D11:D12)</f>
        <v>260000</v>
      </c>
      <c r="E10" s="27">
        <f>SUM(E11:E12)</f>
        <v>260000</v>
      </c>
      <c r="F10" s="76">
        <f>SUM(F11:F12)</f>
        <v>284934</v>
      </c>
      <c r="G10" s="150">
        <f t="shared" si="1"/>
        <v>1.0959</v>
      </c>
      <c r="H10" s="75">
        <f t="shared" si="0"/>
        <v>0.003568270412617161</v>
      </c>
      <c r="I10" s="29"/>
    </row>
    <row r="11" spans="1:9" s="19" customFormat="1" ht="12.75">
      <c r="A11" s="20"/>
      <c r="B11" s="9" t="s">
        <v>33</v>
      </c>
      <c r="C11" s="17" t="s">
        <v>34</v>
      </c>
      <c r="D11" s="18">
        <v>150000</v>
      </c>
      <c r="E11" s="18">
        <v>150000</v>
      </c>
      <c r="F11" s="18">
        <v>176772</v>
      </c>
      <c r="G11" s="74">
        <f t="shared" si="1"/>
        <v>1.17848</v>
      </c>
      <c r="H11" s="74">
        <f t="shared" si="0"/>
        <v>0.00221374176959984</v>
      </c>
      <c r="I11" s="29"/>
    </row>
    <row r="12" spans="1:9" s="12" customFormat="1" ht="38.25">
      <c r="A12" s="20"/>
      <c r="B12" s="8">
        <v>211</v>
      </c>
      <c r="C12" s="17" t="s">
        <v>24</v>
      </c>
      <c r="D12" s="18">
        <v>110000</v>
      </c>
      <c r="E12" s="18">
        <v>110000</v>
      </c>
      <c r="F12" s="18">
        <v>108162</v>
      </c>
      <c r="G12" s="74">
        <f t="shared" si="1"/>
        <v>0.9832909090909091</v>
      </c>
      <c r="H12" s="74">
        <f t="shared" si="0"/>
        <v>0.001354528643017321</v>
      </c>
      <c r="I12" s="29"/>
    </row>
    <row r="13" spans="1:9" s="12" customFormat="1" ht="21.75" customHeight="1">
      <c r="A13" s="6">
        <v>710</v>
      </c>
      <c r="B13" s="6"/>
      <c r="C13" s="15" t="s">
        <v>35</v>
      </c>
      <c r="D13" s="27">
        <f>SUM(D14:D15)</f>
        <v>199000</v>
      </c>
      <c r="E13" s="27">
        <f>SUM(E14:E15)</f>
        <v>211587</v>
      </c>
      <c r="F13" s="76">
        <f>SUM(F14:F15)</f>
        <v>207627</v>
      </c>
      <c r="G13" s="150">
        <f t="shared" si="1"/>
        <v>0.9812842944037204</v>
      </c>
      <c r="H13" s="75">
        <f t="shared" si="0"/>
        <v>0.0026001434751923716</v>
      </c>
      <c r="I13" s="29"/>
    </row>
    <row r="14" spans="1:9" s="21" customFormat="1" ht="38.25">
      <c r="A14" s="8"/>
      <c r="B14" s="8">
        <v>211</v>
      </c>
      <c r="C14" s="17" t="s">
        <v>24</v>
      </c>
      <c r="D14" s="18">
        <v>199000</v>
      </c>
      <c r="E14" s="18">
        <v>207587</v>
      </c>
      <c r="F14" s="18">
        <v>203655</v>
      </c>
      <c r="G14" s="74">
        <f t="shared" si="1"/>
        <v>0.9810585441284859</v>
      </c>
      <c r="H14" s="74">
        <f t="shared" si="0"/>
        <v>0.0025504015346766197</v>
      </c>
      <c r="I14" s="29"/>
    </row>
    <row r="15" spans="1:9" s="21" customFormat="1" ht="38.25">
      <c r="A15" s="8"/>
      <c r="B15" s="8">
        <v>641</v>
      </c>
      <c r="C15" s="17" t="s">
        <v>44</v>
      </c>
      <c r="D15" s="18"/>
      <c r="E15" s="18">
        <v>4000</v>
      </c>
      <c r="F15" s="18">
        <v>3972</v>
      </c>
      <c r="G15" s="74">
        <f t="shared" si="1"/>
        <v>0.993</v>
      </c>
      <c r="H15" s="74">
        <f t="shared" si="0"/>
        <v>4.974194051575229E-05</v>
      </c>
      <c r="I15" s="29"/>
    </row>
    <row r="16" spans="1:9" s="21" customFormat="1" ht="21.75" customHeight="1">
      <c r="A16" s="6">
        <v>750</v>
      </c>
      <c r="B16" s="6"/>
      <c r="C16" s="15" t="s">
        <v>37</v>
      </c>
      <c r="D16" s="27">
        <f>SUM(D17:D19)</f>
        <v>2532140</v>
      </c>
      <c r="E16" s="27">
        <f>SUM(E17:E19)</f>
        <v>2527195</v>
      </c>
      <c r="F16" s="76">
        <f>SUM(F17:F19)</f>
        <v>2281580</v>
      </c>
      <c r="G16" s="150">
        <f t="shared" si="1"/>
        <v>0.9028112195536949</v>
      </c>
      <c r="H16" s="75">
        <f t="shared" si="0"/>
        <v>0.02857256209514857</v>
      </c>
      <c r="I16" s="29"/>
    </row>
    <row r="17" spans="1:9" s="21" customFormat="1" ht="12.75">
      <c r="A17" s="22"/>
      <c r="B17" s="14" t="s">
        <v>38</v>
      </c>
      <c r="C17" s="189" t="s">
        <v>39</v>
      </c>
      <c r="D17" s="18">
        <v>2200000</v>
      </c>
      <c r="E17" s="18">
        <v>2200000</v>
      </c>
      <c r="F17" s="18">
        <v>1954387</v>
      </c>
      <c r="G17" s="74">
        <f t="shared" si="1"/>
        <v>0.8883577272727273</v>
      </c>
      <c r="H17" s="74">
        <f t="shared" si="0"/>
        <v>0.024475076006737054</v>
      </c>
      <c r="I17" s="29"/>
    </row>
    <row r="18" spans="1:9" s="12" customFormat="1" ht="38.25">
      <c r="A18" s="13"/>
      <c r="B18" s="8">
        <v>211</v>
      </c>
      <c r="C18" s="17" t="s">
        <v>24</v>
      </c>
      <c r="D18" s="18">
        <v>296140</v>
      </c>
      <c r="E18" s="18">
        <v>294835</v>
      </c>
      <c r="F18" s="18">
        <v>294834</v>
      </c>
      <c r="G18" s="74">
        <f t="shared" si="1"/>
        <v>0.9999966082724235</v>
      </c>
      <c r="H18" s="74">
        <f t="shared" si="0"/>
        <v>0.00369224956949177</v>
      </c>
      <c r="I18" s="29"/>
    </row>
    <row r="19" spans="1:9" s="2" customFormat="1" ht="38.25">
      <c r="A19" s="13"/>
      <c r="B19" s="8">
        <v>212</v>
      </c>
      <c r="C19" s="17" t="s">
        <v>418</v>
      </c>
      <c r="D19" s="18">
        <v>36000</v>
      </c>
      <c r="E19" s="18">
        <v>32360</v>
      </c>
      <c r="F19" s="18">
        <v>32359</v>
      </c>
      <c r="G19" s="74">
        <f t="shared" si="1"/>
        <v>0.9999690976514215</v>
      </c>
      <c r="H19" s="74">
        <f t="shared" si="0"/>
        <v>0.0004052365189197453</v>
      </c>
      <c r="I19" s="29"/>
    </row>
    <row r="20" spans="1:9" s="23" customFormat="1" ht="21.75" customHeight="1">
      <c r="A20" s="6">
        <v>754</v>
      </c>
      <c r="B20" s="25"/>
      <c r="C20" s="15" t="s">
        <v>41</v>
      </c>
      <c r="D20" s="27">
        <f>SUM(D21:D22)</f>
        <v>7048000</v>
      </c>
      <c r="E20" s="27">
        <f>SUM(E21:E22)</f>
        <v>7384500</v>
      </c>
      <c r="F20" s="76">
        <f>SUM(F21:F22)</f>
        <v>7382931</v>
      </c>
      <c r="G20" s="150">
        <f t="shared" si="1"/>
        <v>0.9997875279301239</v>
      </c>
      <c r="H20" s="75">
        <f t="shared" si="0"/>
        <v>0.09245753137812275</v>
      </c>
      <c r="I20" s="29"/>
    </row>
    <row r="21" spans="1:9" s="2" customFormat="1" ht="38.25">
      <c r="A21" s="13"/>
      <c r="B21" s="8">
        <v>211</v>
      </c>
      <c r="C21" s="17" t="s">
        <v>24</v>
      </c>
      <c r="D21" s="18">
        <v>7048000</v>
      </c>
      <c r="E21" s="18">
        <v>7048000</v>
      </c>
      <c r="F21" s="18">
        <v>7046431</v>
      </c>
      <c r="G21" s="74">
        <f t="shared" si="1"/>
        <v>0.9997773836549376</v>
      </c>
      <c r="H21" s="74">
        <f t="shared" si="0"/>
        <v>0.08824349235910195</v>
      </c>
      <c r="I21" s="29"/>
    </row>
    <row r="22" spans="1:9" s="2" customFormat="1" ht="38.25">
      <c r="A22" s="13"/>
      <c r="B22" s="8">
        <v>641</v>
      </c>
      <c r="C22" s="17" t="s">
        <v>44</v>
      </c>
      <c r="D22" s="18"/>
      <c r="E22" s="18">
        <v>336500</v>
      </c>
      <c r="F22" s="18">
        <v>336500</v>
      </c>
      <c r="G22" s="74">
        <f aca="true" t="shared" si="2" ref="G22:G34">F22/E22</f>
        <v>1</v>
      </c>
      <c r="H22" s="74">
        <f t="shared" si="0"/>
        <v>0.004214039019020807</v>
      </c>
      <c r="I22" s="29"/>
    </row>
    <row r="23" spans="1:9" s="2" customFormat="1" ht="38.25">
      <c r="A23" s="6">
        <v>756</v>
      </c>
      <c r="B23" s="25"/>
      <c r="C23" s="15" t="s">
        <v>45</v>
      </c>
      <c r="D23" s="27">
        <f>SUM(D24:D24)</f>
        <v>1835723</v>
      </c>
      <c r="E23" s="27">
        <f>SUM(E24:E24)</f>
        <v>1835723</v>
      </c>
      <c r="F23" s="76">
        <f>SUM(F24:F24)</f>
        <v>1705215</v>
      </c>
      <c r="G23" s="150">
        <f t="shared" si="2"/>
        <v>0.9289064853466454</v>
      </c>
      <c r="H23" s="75">
        <f t="shared" si="0"/>
        <v>0.021354658382821887</v>
      </c>
      <c r="I23" s="29"/>
    </row>
    <row r="24" spans="1:9" s="2" customFormat="1" ht="12.75">
      <c r="A24" s="22"/>
      <c r="B24" s="14" t="s">
        <v>46</v>
      </c>
      <c r="C24" s="189" t="s">
        <v>47</v>
      </c>
      <c r="D24" s="18">
        <v>1835723</v>
      </c>
      <c r="E24" s="18">
        <v>1835723</v>
      </c>
      <c r="F24" s="18">
        <v>1705215</v>
      </c>
      <c r="G24" s="74">
        <f t="shared" si="2"/>
        <v>0.9289064853466454</v>
      </c>
      <c r="H24" s="74">
        <f t="shared" si="0"/>
        <v>0.021354658382821887</v>
      </c>
      <c r="I24" s="29"/>
    </row>
    <row r="25" spans="1:9" s="2" customFormat="1" ht="21.75" customHeight="1">
      <c r="A25" s="6">
        <v>758</v>
      </c>
      <c r="B25" s="25"/>
      <c r="C25" s="15" t="s">
        <v>72</v>
      </c>
      <c r="D25" s="27">
        <f>SUM(D26:D26)</f>
        <v>54034488</v>
      </c>
      <c r="E25" s="27">
        <f>SUM(E26:E26)</f>
        <v>54073988</v>
      </c>
      <c r="F25" s="76">
        <f>SUM(F26:F26)</f>
        <v>54073988</v>
      </c>
      <c r="G25" s="150">
        <f t="shared" si="2"/>
        <v>1</v>
      </c>
      <c r="H25" s="75">
        <f t="shared" si="0"/>
        <v>0.6771765092007813</v>
      </c>
      <c r="I25" s="29"/>
    </row>
    <row r="26" spans="1:9" s="2" customFormat="1" ht="12.75">
      <c r="A26" s="13"/>
      <c r="B26" s="8">
        <v>292</v>
      </c>
      <c r="C26" s="17" t="s">
        <v>75</v>
      </c>
      <c r="D26" s="18">
        <v>54034488</v>
      </c>
      <c r="E26" s="18">
        <v>54073988</v>
      </c>
      <c r="F26" s="18">
        <v>54073988</v>
      </c>
      <c r="G26" s="74">
        <f t="shared" si="2"/>
        <v>1</v>
      </c>
      <c r="H26" s="74">
        <f t="shared" si="0"/>
        <v>0.6771765092007813</v>
      </c>
      <c r="I26" s="29"/>
    </row>
    <row r="27" spans="1:9" s="2" customFormat="1" ht="21.75" customHeight="1">
      <c r="A27" s="6">
        <v>801</v>
      </c>
      <c r="B27" s="25"/>
      <c r="C27" s="15" t="s">
        <v>88</v>
      </c>
      <c r="D27" s="27">
        <f>SUM(D28:D32)</f>
        <v>1220448</v>
      </c>
      <c r="E27" s="27">
        <f>SUM(E28:E32)</f>
        <v>1412961</v>
      </c>
      <c r="F27" s="27">
        <f>SUM(F28:F32)</f>
        <v>1434124</v>
      </c>
      <c r="G27" s="150">
        <f t="shared" si="2"/>
        <v>1.0149777665484043</v>
      </c>
      <c r="H27" s="75">
        <f t="shared" si="0"/>
        <v>0.017959745896327477</v>
      </c>
      <c r="I27" s="29"/>
    </row>
    <row r="28" spans="1:256" s="2" customFormat="1" ht="12.75" customHeight="1">
      <c r="A28" s="13"/>
      <c r="B28" s="9" t="s">
        <v>79</v>
      </c>
      <c r="C28" s="17" t="s">
        <v>80</v>
      </c>
      <c r="D28" s="18"/>
      <c r="E28" s="18"/>
      <c r="F28" s="18">
        <v>6866</v>
      </c>
      <c r="G28" s="74"/>
      <c r="H28" s="74">
        <f>F28/$F$48</f>
        <v>8.598392839404714E-05</v>
      </c>
      <c r="I28" s="13"/>
      <c r="J28" s="9">
        <v>212</v>
      </c>
      <c r="K28" s="17" t="s">
        <v>418</v>
      </c>
      <c r="L28" s="18">
        <v>1049303</v>
      </c>
      <c r="M28" s="18">
        <v>1132732</v>
      </c>
      <c r="N28" s="18">
        <v>1132732</v>
      </c>
      <c r="O28" s="74">
        <f>N28/M28</f>
        <v>1</v>
      </c>
      <c r="P28" s="74">
        <f>N28/$F$48</f>
        <v>0.014185369527766648</v>
      </c>
      <c r="Q28" s="13"/>
      <c r="R28" s="9">
        <v>212</v>
      </c>
      <c r="S28" s="17" t="s">
        <v>418</v>
      </c>
      <c r="T28" s="18">
        <v>1049303</v>
      </c>
      <c r="U28" s="18">
        <v>1132732</v>
      </c>
      <c r="V28" s="18">
        <v>1132732</v>
      </c>
      <c r="W28" s="74">
        <f>V28/U28</f>
        <v>1</v>
      </c>
      <c r="X28" s="74">
        <f>V28/$F$48</f>
        <v>0.014185369527766648</v>
      </c>
      <c r="Y28" s="13"/>
      <c r="Z28" s="9">
        <v>212</v>
      </c>
      <c r="AA28" s="17" t="s">
        <v>418</v>
      </c>
      <c r="AB28" s="18">
        <v>1049303</v>
      </c>
      <c r="AC28" s="18">
        <v>1132732</v>
      </c>
      <c r="AD28" s="18">
        <v>1132732</v>
      </c>
      <c r="AE28" s="74">
        <f>AD28/AC28</f>
        <v>1</v>
      </c>
      <c r="AF28" s="74">
        <f>AD28/$F$48</f>
        <v>0.014185369527766648</v>
      </c>
      <c r="AG28" s="13"/>
      <c r="AH28" s="9">
        <v>212</v>
      </c>
      <c r="AI28" s="17" t="s">
        <v>418</v>
      </c>
      <c r="AJ28" s="18">
        <v>1049303</v>
      </c>
      <c r="AK28" s="18">
        <v>1132732</v>
      </c>
      <c r="AL28" s="18">
        <v>1132732</v>
      </c>
      <c r="AM28" s="74">
        <f>AL28/AK28</f>
        <v>1</v>
      </c>
      <c r="AN28" s="74">
        <f>AL28/$F$48</f>
        <v>0.014185369527766648</v>
      </c>
      <c r="AO28" s="13"/>
      <c r="AP28" s="9">
        <v>212</v>
      </c>
      <c r="AQ28" s="17" t="s">
        <v>418</v>
      </c>
      <c r="AR28" s="18">
        <v>1049303</v>
      </c>
      <c r="AS28" s="18">
        <v>1132732</v>
      </c>
      <c r="AT28" s="18">
        <v>1132732</v>
      </c>
      <c r="AU28" s="74">
        <f>AT28/AS28</f>
        <v>1</v>
      </c>
      <c r="AV28" s="74">
        <f>AT28/$F$48</f>
        <v>0.014185369527766648</v>
      </c>
      <c r="AW28" s="13"/>
      <c r="AX28" s="9">
        <v>212</v>
      </c>
      <c r="AY28" s="17" t="s">
        <v>418</v>
      </c>
      <c r="AZ28" s="18">
        <v>1049303</v>
      </c>
      <c r="BA28" s="18">
        <v>1132732</v>
      </c>
      <c r="BB28" s="18">
        <v>1132732</v>
      </c>
      <c r="BC28" s="74">
        <f>BB28/BA28</f>
        <v>1</v>
      </c>
      <c r="BD28" s="74">
        <f>BB28/$F$48</f>
        <v>0.014185369527766648</v>
      </c>
      <c r="BE28" s="13"/>
      <c r="BF28" s="9">
        <v>212</v>
      </c>
      <c r="BG28" s="17" t="s">
        <v>418</v>
      </c>
      <c r="BH28" s="18">
        <v>1049303</v>
      </c>
      <c r="BI28" s="18">
        <v>1132732</v>
      </c>
      <c r="BJ28" s="18">
        <v>1132732</v>
      </c>
      <c r="BK28" s="74">
        <f>BJ28/BI28</f>
        <v>1</v>
      </c>
      <c r="BL28" s="74">
        <f>BJ28/$F$48</f>
        <v>0.014185369527766648</v>
      </c>
      <c r="BM28" s="13"/>
      <c r="BN28" s="9">
        <v>212</v>
      </c>
      <c r="BO28" s="17" t="s">
        <v>418</v>
      </c>
      <c r="BP28" s="18">
        <v>1049303</v>
      </c>
      <c r="BQ28" s="18">
        <v>1132732</v>
      </c>
      <c r="BR28" s="18">
        <v>1132732</v>
      </c>
      <c r="BS28" s="74">
        <f>BR28/BQ28</f>
        <v>1</v>
      </c>
      <c r="BT28" s="74">
        <f>BR28/$F$48</f>
        <v>0.014185369527766648</v>
      </c>
      <c r="BU28" s="13"/>
      <c r="BV28" s="9">
        <v>212</v>
      </c>
      <c r="BW28" s="17" t="s">
        <v>418</v>
      </c>
      <c r="BX28" s="18">
        <v>1049303</v>
      </c>
      <c r="BY28" s="18">
        <v>1132732</v>
      </c>
      <c r="BZ28" s="18">
        <v>1132732</v>
      </c>
      <c r="CA28" s="74">
        <f>BZ28/BY28</f>
        <v>1</v>
      </c>
      <c r="CB28" s="74">
        <f>BZ28/$F$48</f>
        <v>0.014185369527766648</v>
      </c>
      <c r="CC28" s="13"/>
      <c r="CD28" s="9">
        <v>212</v>
      </c>
      <c r="CE28" s="17" t="s">
        <v>418</v>
      </c>
      <c r="CF28" s="18">
        <v>1049303</v>
      </c>
      <c r="CG28" s="18">
        <v>1132732</v>
      </c>
      <c r="CH28" s="18">
        <v>1132732</v>
      </c>
      <c r="CI28" s="74">
        <f>CH28/CG28</f>
        <v>1</v>
      </c>
      <c r="CJ28" s="74">
        <f>CH28/$F$48</f>
        <v>0.014185369527766648</v>
      </c>
      <c r="CK28" s="13"/>
      <c r="CL28" s="9">
        <v>212</v>
      </c>
      <c r="CM28" s="17" t="s">
        <v>418</v>
      </c>
      <c r="CN28" s="18">
        <v>1049303</v>
      </c>
      <c r="CO28" s="18">
        <v>1132732</v>
      </c>
      <c r="CP28" s="18">
        <v>1132732</v>
      </c>
      <c r="CQ28" s="74">
        <f>CP28/CO28</f>
        <v>1</v>
      </c>
      <c r="CR28" s="74">
        <f>CP28/$F$48</f>
        <v>0.014185369527766648</v>
      </c>
      <c r="CS28" s="13"/>
      <c r="CT28" s="9">
        <v>212</v>
      </c>
      <c r="CU28" s="17" t="s">
        <v>418</v>
      </c>
      <c r="CV28" s="18">
        <v>1049303</v>
      </c>
      <c r="CW28" s="18">
        <v>1132732</v>
      </c>
      <c r="CX28" s="18">
        <v>1132732</v>
      </c>
      <c r="CY28" s="74">
        <f>CX28/CW28</f>
        <v>1</v>
      </c>
      <c r="CZ28" s="74">
        <f>CX28/$F$48</f>
        <v>0.014185369527766648</v>
      </c>
      <c r="DA28" s="13"/>
      <c r="DB28" s="9">
        <v>212</v>
      </c>
      <c r="DC28" s="17" t="s">
        <v>418</v>
      </c>
      <c r="DD28" s="18">
        <v>1049303</v>
      </c>
      <c r="DE28" s="18">
        <v>1132732</v>
      </c>
      <c r="DF28" s="18">
        <v>1132732</v>
      </c>
      <c r="DG28" s="74">
        <f>DF28/DE28</f>
        <v>1</v>
      </c>
      <c r="DH28" s="74">
        <f>DF28/$F$48</f>
        <v>0.014185369527766648</v>
      </c>
      <c r="DI28" s="13"/>
      <c r="DJ28" s="9">
        <v>212</v>
      </c>
      <c r="DK28" s="17" t="s">
        <v>418</v>
      </c>
      <c r="DL28" s="18">
        <v>1049303</v>
      </c>
      <c r="DM28" s="18">
        <v>1132732</v>
      </c>
      <c r="DN28" s="18">
        <v>1132732</v>
      </c>
      <c r="DO28" s="74">
        <f>DN28/DM28</f>
        <v>1</v>
      </c>
      <c r="DP28" s="74">
        <f>DN28/$F$48</f>
        <v>0.014185369527766648</v>
      </c>
      <c r="DQ28" s="13"/>
      <c r="DR28" s="9">
        <v>212</v>
      </c>
      <c r="DS28" s="17" t="s">
        <v>418</v>
      </c>
      <c r="DT28" s="18">
        <v>1049303</v>
      </c>
      <c r="DU28" s="18">
        <v>1132732</v>
      </c>
      <c r="DV28" s="18">
        <v>1132732</v>
      </c>
      <c r="DW28" s="74">
        <f>DV28/DU28</f>
        <v>1</v>
      </c>
      <c r="DX28" s="74">
        <f>DV28/$F$48</f>
        <v>0.014185369527766648</v>
      </c>
      <c r="DY28" s="13"/>
      <c r="DZ28" s="9">
        <v>212</v>
      </c>
      <c r="EA28" s="17" t="s">
        <v>418</v>
      </c>
      <c r="EB28" s="18">
        <v>1049303</v>
      </c>
      <c r="EC28" s="18">
        <v>1132732</v>
      </c>
      <c r="ED28" s="18">
        <v>1132732</v>
      </c>
      <c r="EE28" s="74">
        <f>ED28/EC28</f>
        <v>1</v>
      </c>
      <c r="EF28" s="74">
        <f>ED28/$F$48</f>
        <v>0.014185369527766648</v>
      </c>
      <c r="EG28" s="13"/>
      <c r="EH28" s="9">
        <v>212</v>
      </c>
      <c r="EI28" s="17" t="s">
        <v>418</v>
      </c>
      <c r="EJ28" s="18">
        <v>1049303</v>
      </c>
      <c r="EK28" s="18">
        <v>1132732</v>
      </c>
      <c r="EL28" s="18">
        <v>1132732</v>
      </c>
      <c r="EM28" s="74">
        <f>EL28/EK28</f>
        <v>1</v>
      </c>
      <c r="EN28" s="74">
        <f>EL28/$F$48</f>
        <v>0.014185369527766648</v>
      </c>
      <c r="EO28" s="13"/>
      <c r="EP28" s="9">
        <v>212</v>
      </c>
      <c r="EQ28" s="17" t="s">
        <v>418</v>
      </c>
      <c r="ER28" s="18">
        <v>1049303</v>
      </c>
      <c r="ES28" s="18">
        <v>1132732</v>
      </c>
      <c r="ET28" s="18">
        <v>1132732</v>
      </c>
      <c r="EU28" s="74">
        <f>ET28/ES28</f>
        <v>1</v>
      </c>
      <c r="EV28" s="74">
        <f>ET28/$F$48</f>
        <v>0.014185369527766648</v>
      </c>
      <c r="EW28" s="13"/>
      <c r="EX28" s="9">
        <v>212</v>
      </c>
      <c r="EY28" s="17" t="s">
        <v>418</v>
      </c>
      <c r="EZ28" s="18">
        <v>1049303</v>
      </c>
      <c r="FA28" s="18">
        <v>1132732</v>
      </c>
      <c r="FB28" s="18">
        <v>1132732</v>
      </c>
      <c r="FC28" s="74">
        <f>FB28/FA28</f>
        <v>1</v>
      </c>
      <c r="FD28" s="74">
        <f>FB28/$F$48</f>
        <v>0.014185369527766648</v>
      </c>
      <c r="FE28" s="13"/>
      <c r="FF28" s="9">
        <v>212</v>
      </c>
      <c r="FG28" s="17" t="s">
        <v>418</v>
      </c>
      <c r="FH28" s="18">
        <v>1049303</v>
      </c>
      <c r="FI28" s="18">
        <v>1132732</v>
      </c>
      <c r="FJ28" s="18">
        <v>1132732</v>
      </c>
      <c r="FK28" s="74">
        <f>FJ28/FI28</f>
        <v>1</v>
      </c>
      <c r="FL28" s="74">
        <f>FJ28/$F$48</f>
        <v>0.014185369527766648</v>
      </c>
      <c r="FM28" s="13"/>
      <c r="FN28" s="9">
        <v>212</v>
      </c>
      <c r="FO28" s="17" t="s">
        <v>418</v>
      </c>
      <c r="FP28" s="18">
        <v>1049303</v>
      </c>
      <c r="FQ28" s="18">
        <v>1132732</v>
      </c>
      <c r="FR28" s="18">
        <v>1132732</v>
      </c>
      <c r="FS28" s="74">
        <f>FR28/FQ28</f>
        <v>1</v>
      </c>
      <c r="FT28" s="74">
        <f>FR28/$F$48</f>
        <v>0.014185369527766648</v>
      </c>
      <c r="FU28" s="13"/>
      <c r="FV28" s="9">
        <v>212</v>
      </c>
      <c r="FW28" s="17" t="s">
        <v>418</v>
      </c>
      <c r="FX28" s="18">
        <v>1049303</v>
      </c>
      <c r="FY28" s="18">
        <v>1132732</v>
      </c>
      <c r="FZ28" s="18">
        <v>1132732</v>
      </c>
      <c r="GA28" s="74">
        <f>FZ28/FY28</f>
        <v>1</v>
      </c>
      <c r="GB28" s="74">
        <f>FZ28/$F$48</f>
        <v>0.014185369527766648</v>
      </c>
      <c r="GC28" s="13"/>
      <c r="GD28" s="9">
        <v>212</v>
      </c>
      <c r="GE28" s="17" t="s">
        <v>418</v>
      </c>
      <c r="GF28" s="18">
        <v>1049303</v>
      </c>
      <c r="GG28" s="18">
        <v>1132732</v>
      </c>
      <c r="GH28" s="18">
        <v>1132732</v>
      </c>
      <c r="GI28" s="74">
        <f>GH28/GG28</f>
        <v>1</v>
      </c>
      <c r="GJ28" s="74">
        <f>GH28/$F$48</f>
        <v>0.014185369527766648</v>
      </c>
      <c r="GK28" s="13"/>
      <c r="GL28" s="9">
        <v>212</v>
      </c>
      <c r="GM28" s="17" t="s">
        <v>418</v>
      </c>
      <c r="GN28" s="18">
        <v>1049303</v>
      </c>
      <c r="GO28" s="18">
        <v>1132732</v>
      </c>
      <c r="GP28" s="18">
        <v>1132732</v>
      </c>
      <c r="GQ28" s="74">
        <f>GP28/GO28</f>
        <v>1</v>
      </c>
      <c r="GR28" s="74">
        <f>GP28/$F$48</f>
        <v>0.014185369527766648</v>
      </c>
      <c r="GS28" s="13"/>
      <c r="GT28" s="9">
        <v>212</v>
      </c>
      <c r="GU28" s="17" t="s">
        <v>418</v>
      </c>
      <c r="GV28" s="18">
        <v>1049303</v>
      </c>
      <c r="GW28" s="18">
        <v>1132732</v>
      </c>
      <c r="GX28" s="18">
        <v>1132732</v>
      </c>
      <c r="GY28" s="74">
        <f>GX28/GW28</f>
        <v>1</v>
      </c>
      <c r="GZ28" s="74">
        <f>GX28/$F$48</f>
        <v>0.014185369527766648</v>
      </c>
      <c r="HA28" s="13"/>
      <c r="HB28" s="9">
        <v>212</v>
      </c>
      <c r="HC28" s="17" t="s">
        <v>418</v>
      </c>
      <c r="HD28" s="18">
        <v>1049303</v>
      </c>
      <c r="HE28" s="18">
        <v>1132732</v>
      </c>
      <c r="HF28" s="18">
        <v>1132732</v>
      </c>
      <c r="HG28" s="74">
        <f>HF28/HE28</f>
        <v>1</v>
      </c>
      <c r="HH28" s="74">
        <f>HF28/$F$48</f>
        <v>0.014185369527766648</v>
      </c>
      <c r="HI28" s="13"/>
      <c r="HJ28" s="9">
        <v>212</v>
      </c>
      <c r="HK28" s="17" t="s">
        <v>418</v>
      </c>
      <c r="HL28" s="18">
        <v>1049303</v>
      </c>
      <c r="HM28" s="18">
        <v>1132732</v>
      </c>
      <c r="HN28" s="18">
        <v>1132732</v>
      </c>
      <c r="HO28" s="74">
        <f>HN28/HM28</f>
        <v>1</v>
      </c>
      <c r="HP28" s="74">
        <f>HN28/$F$48</f>
        <v>0.014185369527766648</v>
      </c>
      <c r="HQ28" s="13"/>
      <c r="HR28" s="9">
        <v>212</v>
      </c>
      <c r="HS28" s="17" t="s">
        <v>418</v>
      </c>
      <c r="HT28" s="18">
        <v>1049303</v>
      </c>
      <c r="HU28" s="18">
        <v>1132732</v>
      </c>
      <c r="HV28" s="18">
        <v>1132732</v>
      </c>
      <c r="HW28" s="74">
        <f>HV28/HU28</f>
        <v>1</v>
      </c>
      <c r="HX28" s="74">
        <f>HV28/$F$48</f>
        <v>0.014185369527766648</v>
      </c>
      <c r="HY28" s="13"/>
      <c r="HZ28" s="9">
        <v>212</v>
      </c>
      <c r="IA28" s="17" t="s">
        <v>418</v>
      </c>
      <c r="IB28" s="18">
        <v>1049303</v>
      </c>
      <c r="IC28" s="18">
        <v>1132732</v>
      </c>
      <c r="ID28" s="18">
        <v>1132732</v>
      </c>
      <c r="IE28" s="74">
        <f>ID28/IC28</f>
        <v>1</v>
      </c>
      <c r="IF28" s="74">
        <f>ID28/$F$48</f>
        <v>0.014185369527766648</v>
      </c>
      <c r="IG28" s="13"/>
      <c r="IH28" s="9">
        <v>212</v>
      </c>
      <c r="II28" s="17" t="s">
        <v>418</v>
      </c>
      <c r="IJ28" s="18">
        <v>1049303</v>
      </c>
      <c r="IK28" s="18">
        <v>1132732</v>
      </c>
      <c r="IL28" s="18">
        <v>1132732</v>
      </c>
      <c r="IM28" s="74">
        <f>IL28/IK28</f>
        <v>1</v>
      </c>
      <c r="IN28" s="74">
        <f>IL28/$F$48</f>
        <v>0.014185369527766648</v>
      </c>
      <c r="IO28" s="13"/>
      <c r="IP28" s="9">
        <v>212</v>
      </c>
      <c r="IQ28" s="17" t="s">
        <v>418</v>
      </c>
      <c r="IR28" s="18">
        <v>1049303</v>
      </c>
      <c r="IS28" s="18">
        <v>1132732</v>
      </c>
      <c r="IT28" s="18">
        <v>1132732</v>
      </c>
      <c r="IU28" s="74">
        <f>IT28/IS28</f>
        <v>1</v>
      </c>
      <c r="IV28" s="74">
        <f>IT28/$F$48</f>
        <v>0.014185369527766648</v>
      </c>
    </row>
    <row r="29" spans="1:256" s="2" customFormat="1" ht="12.75" customHeight="1">
      <c r="A29" s="13"/>
      <c r="B29" s="9" t="s">
        <v>73</v>
      </c>
      <c r="C29" s="17" t="s">
        <v>74</v>
      </c>
      <c r="D29" s="18"/>
      <c r="E29" s="18"/>
      <c r="F29" s="18">
        <v>12</v>
      </c>
      <c r="G29" s="74"/>
      <c r="H29" s="74">
        <f>F29/$F$48</f>
        <v>1.502777659086172E-07</v>
      </c>
      <c r="I29" s="13"/>
      <c r="J29" s="9">
        <v>212</v>
      </c>
      <c r="K29" s="17" t="s">
        <v>418</v>
      </c>
      <c r="L29" s="18">
        <v>1049303</v>
      </c>
      <c r="M29" s="18">
        <v>1132732</v>
      </c>
      <c r="N29" s="18">
        <v>1132732</v>
      </c>
      <c r="O29" s="74">
        <f>N29/M29</f>
        <v>1</v>
      </c>
      <c r="P29" s="74">
        <f>N29/$F$48</f>
        <v>0.014185369527766648</v>
      </c>
      <c r="Q29" s="13"/>
      <c r="R29" s="9">
        <v>212</v>
      </c>
      <c r="S29" s="17" t="s">
        <v>418</v>
      </c>
      <c r="T29" s="18">
        <v>1049303</v>
      </c>
      <c r="U29" s="18">
        <v>1132732</v>
      </c>
      <c r="V29" s="18">
        <v>1132732</v>
      </c>
      <c r="W29" s="74">
        <f>V29/U29</f>
        <v>1</v>
      </c>
      <c r="X29" s="74">
        <f>V29/$F$48</f>
        <v>0.014185369527766648</v>
      </c>
      <c r="Y29" s="13"/>
      <c r="Z29" s="9">
        <v>212</v>
      </c>
      <c r="AA29" s="17" t="s">
        <v>418</v>
      </c>
      <c r="AB29" s="18">
        <v>1049303</v>
      </c>
      <c r="AC29" s="18">
        <v>1132732</v>
      </c>
      <c r="AD29" s="18">
        <v>1132732</v>
      </c>
      <c r="AE29" s="74">
        <f>AD29/AC29</f>
        <v>1</v>
      </c>
      <c r="AF29" s="74">
        <f>AD29/$F$48</f>
        <v>0.014185369527766648</v>
      </c>
      <c r="AG29" s="13"/>
      <c r="AH29" s="9">
        <v>212</v>
      </c>
      <c r="AI29" s="17" t="s">
        <v>418</v>
      </c>
      <c r="AJ29" s="18">
        <v>1049303</v>
      </c>
      <c r="AK29" s="18">
        <v>1132732</v>
      </c>
      <c r="AL29" s="18">
        <v>1132732</v>
      </c>
      <c r="AM29" s="74">
        <f>AL29/AK29</f>
        <v>1</v>
      </c>
      <c r="AN29" s="74">
        <f>AL29/$F$48</f>
        <v>0.014185369527766648</v>
      </c>
      <c r="AO29" s="13"/>
      <c r="AP29" s="9">
        <v>212</v>
      </c>
      <c r="AQ29" s="17" t="s">
        <v>418</v>
      </c>
      <c r="AR29" s="18">
        <v>1049303</v>
      </c>
      <c r="AS29" s="18">
        <v>1132732</v>
      </c>
      <c r="AT29" s="18">
        <v>1132732</v>
      </c>
      <c r="AU29" s="74">
        <f>AT29/AS29</f>
        <v>1</v>
      </c>
      <c r="AV29" s="74">
        <f>AT29/$F$48</f>
        <v>0.014185369527766648</v>
      </c>
      <c r="AW29" s="13"/>
      <c r="AX29" s="9">
        <v>212</v>
      </c>
      <c r="AY29" s="17" t="s">
        <v>418</v>
      </c>
      <c r="AZ29" s="18">
        <v>1049303</v>
      </c>
      <c r="BA29" s="18">
        <v>1132732</v>
      </c>
      <c r="BB29" s="18">
        <v>1132732</v>
      </c>
      <c r="BC29" s="74">
        <f>BB29/BA29</f>
        <v>1</v>
      </c>
      <c r="BD29" s="74">
        <f>BB29/$F$48</f>
        <v>0.014185369527766648</v>
      </c>
      <c r="BE29" s="13"/>
      <c r="BF29" s="9">
        <v>212</v>
      </c>
      <c r="BG29" s="17" t="s">
        <v>418</v>
      </c>
      <c r="BH29" s="18">
        <v>1049303</v>
      </c>
      <c r="BI29" s="18">
        <v>1132732</v>
      </c>
      <c r="BJ29" s="18">
        <v>1132732</v>
      </c>
      <c r="BK29" s="74">
        <f>BJ29/BI29</f>
        <v>1</v>
      </c>
      <c r="BL29" s="74">
        <f>BJ29/$F$48</f>
        <v>0.014185369527766648</v>
      </c>
      <c r="BM29" s="13"/>
      <c r="BN29" s="9">
        <v>212</v>
      </c>
      <c r="BO29" s="17" t="s">
        <v>418</v>
      </c>
      <c r="BP29" s="18">
        <v>1049303</v>
      </c>
      <c r="BQ29" s="18">
        <v>1132732</v>
      </c>
      <c r="BR29" s="18">
        <v>1132732</v>
      </c>
      <c r="BS29" s="74">
        <f>BR29/BQ29</f>
        <v>1</v>
      </c>
      <c r="BT29" s="74">
        <f>BR29/$F$48</f>
        <v>0.014185369527766648</v>
      </c>
      <c r="BU29" s="13"/>
      <c r="BV29" s="9">
        <v>212</v>
      </c>
      <c r="BW29" s="17" t="s">
        <v>418</v>
      </c>
      <c r="BX29" s="18">
        <v>1049303</v>
      </c>
      <c r="BY29" s="18">
        <v>1132732</v>
      </c>
      <c r="BZ29" s="18">
        <v>1132732</v>
      </c>
      <c r="CA29" s="74">
        <f>BZ29/BY29</f>
        <v>1</v>
      </c>
      <c r="CB29" s="74">
        <f>BZ29/$F$48</f>
        <v>0.014185369527766648</v>
      </c>
      <c r="CC29" s="13"/>
      <c r="CD29" s="9">
        <v>212</v>
      </c>
      <c r="CE29" s="17" t="s">
        <v>418</v>
      </c>
      <c r="CF29" s="18">
        <v>1049303</v>
      </c>
      <c r="CG29" s="18">
        <v>1132732</v>
      </c>
      <c r="CH29" s="18">
        <v>1132732</v>
      </c>
      <c r="CI29" s="74">
        <f>CH29/CG29</f>
        <v>1</v>
      </c>
      <c r="CJ29" s="74">
        <f>CH29/$F$48</f>
        <v>0.014185369527766648</v>
      </c>
      <c r="CK29" s="13"/>
      <c r="CL29" s="9">
        <v>212</v>
      </c>
      <c r="CM29" s="17" t="s">
        <v>418</v>
      </c>
      <c r="CN29" s="18">
        <v>1049303</v>
      </c>
      <c r="CO29" s="18">
        <v>1132732</v>
      </c>
      <c r="CP29" s="18">
        <v>1132732</v>
      </c>
      <c r="CQ29" s="74">
        <f>CP29/CO29</f>
        <v>1</v>
      </c>
      <c r="CR29" s="74">
        <f>CP29/$F$48</f>
        <v>0.014185369527766648</v>
      </c>
      <c r="CS29" s="13"/>
      <c r="CT29" s="9">
        <v>212</v>
      </c>
      <c r="CU29" s="17" t="s">
        <v>418</v>
      </c>
      <c r="CV29" s="18">
        <v>1049303</v>
      </c>
      <c r="CW29" s="18">
        <v>1132732</v>
      </c>
      <c r="CX29" s="18">
        <v>1132732</v>
      </c>
      <c r="CY29" s="74">
        <f>CX29/CW29</f>
        <v>1</v>
      </c>
      <c r="CZ29" s="74">
        <f>CX29/$F$48</f>
        <v>0.014185369527766648</v>
      </c>
      <c r="DA29" s="13"/>
      <c r="DB29" s="9">
        <v>212</v>
      </c>
      <c r="DC29" s="17" t="s">
        <v>418</v>
      </c>
      <c r="DD29" s="18">
        <v>1049303</v>
      </c>
      <c r="DE29" s="18">
        <v>1132732</v>
      </c>
      <c r="DF29" s="18">
        <v>1132732</v>
      </c>
      <c r="DG29" s="74">
        <f>DF29/DE29</f>
        <v>1</v>
      </c>
      <c r="DH29" s="74">
        <f>DF29/$F$48</f>
        <v>0.014185369527766648</v>
      </c>
      <c r="DI29" s="13"/>
      <c r="DJ29" s="9">
        <v>212</v>
      </c>
      <c r="DK29" s="17" t="s">
        <v>418</v>
      </c>
      <c r="DL29" s="18">
        <v>1049303</v>
      </c>
      <c r="DM29" s="18">
        <v>1132732</v>
      </c>
      <c r="DN29" s="18">
        <v>1132732</v>
      </c>
      <c r="DO29" s="74">
        <f>DN29/DM29</f>
        <v>1</v>
      </c>
      <c r="DP29" s="74">
        <f>DN29/$F$48</f>
        <v>0.014185369527766648</v>
      </c>
      <c r="DQ29" s="13"/>
      <c r="DR29" s="9">
        <v>212</v>
      </c>
      <c r="DS29" s="17" t="s">
        <v>418</v>
      </c>
      <c r="DT29" s="18">
        <v>1049303</v>
      </c>
      <c r="DU29" s="18">
        <v>1132732</v>
      </c>
      <c r="DV29" s="18">
        <v>1132732</v>
      </c>
      <c r="DW29" s="74">
        <f>DV29/DU29</f>
        <v>1</v>
      </c>
      <c r="DX29" s="74">
        <f>DV29/$F$48</f>
        <v>0.014185369527766648</v>
      </c>
      <c r="DY29" s="13"/>
      <c r="DZ29" s="9">
        <v>212</v>
      </c>
      <c r="EA29" s="17" t="s">
        <v>418</v>
      </c>
      <c r="EB29" s="18">
        <v>1049303</v>
      </c>
      <c r="EC29" s="18">
        <v>1132732</v>
      </c>
      <c r="ED29" s="18">
        <v>1132732</v>
      </c>
      <c r="EE29" s="74">
        <f>ED29/EC29</f>
        <v>1</v>
      </c>
      <c r="EF29" s="74">
        <f>ED29/$F$48</f>
        <v>0.014185369527766648</v>
      </c>
      <c r="EG29" s="13"/>
      <c r="EH29" s="9">
        <v>212</v>
      </c>
      <c r="EI29" s="17" t="s">
        <v>418</v>
      </c>
      <c r="EJ29" s="18">
        <v>1049303</v>
      </c>
      <c r="EK29" s="18">
        <v>1132732</v>
      </c>
      <c r="EL29" s="18">
        <v>1132732</v>
      </c>
      <c r="EM29" s="74">
        <f>EL29/EK29</f>
        <v>1</v>
      </c>
      <c r="EN29" s="74">
        <f>EL29/$F$48</f>
        <v>0.014185369527766648</v>
      </c>
      <c r="EO29" s="13"/>
      <c r="EP29" s="9">
        <v>212</v>
      </c>
      <c r="EQ29" s="17" t="s">
        <v>418</v>
      </c>
      <c r="ER29" s="18">
        <v>1049303</v>
      </c>
      <c r="ES29" s="18">
        <v>1132732</v>
      </c>
      <c r="ET29" s="18">
        <v>1132732</v>
      </c>
      <c r="EU29" s="74">
        <f>ET29/ES29</f>
        <v>1</v>
      </c>
      <c r="EV29" s="74">
        <f>ET29/$F$48</f>
        <v>0.014185369527766648</v>
      </c>
      <c r="EW29" s="13"/>
      <c r="EX29" s="9">
        <v>212</v>
      </c>
      <c r="EY29" s="17" t="s">
        <v>418</v>
      </c>
      <c r="EZ29" s="18">
        <v>1049303</v>
      </c>
      <c r="FA29" s="18">
        <v>1132732</v>
      </c>
      <c r="FB29" s="18">
        <v>1132732</v>
      </c>
      <c r="FC29" s="74">
        <f>FB29/FA29</f>
        <v>1</v>
      </c>
      <c r="FD29" s="74">
        <f>FB29/$F$48</f>
        <v>0.014185369527766648</v>
      </c>
      <c r="FE29" s="13"/>
      <c r="FF29" s="9">
        <v>212</v>
      </c>
      <c r="FG29" s="17" t="s">
        <v>418</v>
      </c>
      <c r="FH29" s="18">
        <v>1049303</v>
      </c>
      <c r="FI29" s="18">
        <v>1132732</v>
      </c>
      <c r="FJ29" s="18">
        <v>1132732</v>
      </c>
      <c r="FK29" s="74">
        <f>FJ29/FI29</f>
        <v>1</v>
      </c>
      <c r="FL29" s="74">
        <f>FJ29/$F$48</f>
        <v>0.014185369527766648</v>
      </c>
      <c r="FM29" s="13"/>
      <c r="FN29" s="9">
        <v>212</v>
      </c>
      <c r="FO29" s="17" t="s">
        <v>418</v>
      </c>
      <c r="FP29" s="18">
        <v>1049303</v>
      </c>
      <c r="FQ29" s="18">
        <v>1132732</v>
      </c>
      <c r="FR29" s="18">
        <v>1132732</v>
      </c>
      <c r="FS29" s="74">
        <f>FR29/FQ29</f>
        <v>1</v>
      </c>
      <c r="FT29" s="74">
        <f>FR29/$F$48</f>
        <v>0.014185369527766648</v>
      </c>
      <c r="FU29" s="13"/>
      <c r="FV29" s="9">
        <v>212</v>
      </c>
      <c r="FW29" s="17" t="s">
        <v>418</v>
      </c>
      <c r="FX29" s="18">
        <v>1049303</v>
      </c>
      <c r="FY29" s="18">
        <v>1132732</v>
      </c>
      <c r="FZ29" s="18">
        <v>1132732</v>
      </c>
      <c r="GA29" s="74">
        <f>FZ29/FY29</f>
        <v>1</v>
      </c>
      <c r="GB29" s="74">
        <f>FZ29/$F$48</f>
        <v>0.014185369527766648</v>
      </c>
      <c r="GC29" s="13"/>
      <c r="GD29" s="9">
        <v>212</v>
      </c>
      <c r="GE29" s="17" t="s">
        <v>418</v>
      </c>
      <c r="GF29" s="18">
        <v>1049303</v>
      </c>
      <c r="GG29" s="18">
        <v>1132732</v>
      </c>
      <c r="GH29" s="18">
        <v>1132732</v>
      </c>
      <c r="GI29" s="74">
        <f>GH29/GG29</f>
        <v>1</v>
      </c>
      <c r="GJ29" s="74">
        <f>GH29/$F$48</f>
        <v>0.014185369527766648</v>
      </c>
      <c r="GK29" s="13"/>
      <c r="GL29" s="9">
        <v>212</v>
      </c>
      <c r="GM29" s="17" t="s">
        <v>418</v>
      </c>
      <c r="GN29" s="18">
        <v>1049303</v>
      </c>
      <c r="GO29" s="18">
        <v>1132732</v>
      </c>
      <c r="GP29" s="18">
        <v>1132732</v>
      </c>
      <c r="GQ29" s="74">
        <f>GP29/GO29</f>
        <v>1</v>
      </c>
      <c r="GR29" s="74">
        <f>GP29/$F$48</f>
        <v>0.014185369527766648</v>
      </c>
      <c r="GS29" s="13"/>
      <c r="GT29" s="9">
        <v>212</v>
      </c>
      <c r="GU29" s="17" t="s">
        <v>418</v>
      </c>
      <c r="GV29" s="18">
        <v>1049303</v>
      </c>
      <c r="GW29" s="18">
        <v>1132732</v>
      </c>
      <c r="GX29" s="18">
        <v>1132732</v>
      </c>
      <c r="GY29" s="74">
        <f>GX29/GW29</f>
        <v>1</v>
      </c>
      <c r="GZ29" s="74">
        <f>GX29/$F$48</f>
        <v>0.014185369527766648</v>
      </c>
      <c r="HA29" s="13"/>
      <c r="HB29" s="9">
        <v>212</v>
      </c>
      <c r="HC29" s="17" t="s">
        <v>418</v>
      </c>
      <c r="HD29" s="18">
        <v>1049303</v>
      </c>
      <c r="HE29" s="18">
        <v>1132732</v>
      </c>
      <c r="HF29" s="18">
        <v>1132732</v>
      </c>
      <c r="HG29" s="74">
        <f>HF29/HE29</f>
        <v>1</v>
      </c>
      <c r="HH29" s="74">
        <f>HF29/$F$48</f>
        <v>0.014185369527766648</v>
      </c>
      <c r="HI29" s="13"/>
      <c r="HJ29" s="9">
        <v>212</v>
      </c>
      <c r="HK29" s="17" t="s">
        <v>418</v>
      </c>
      <c r="HL29" s="18">
        <v>1049303</v>
      </c>
      <c r="HM29" s="18">
        <v>1132732</v>
      </c>
      <c r="HN29" s="18">
        <v>1132732</v>
      </c>
      <c r="HO29" s="74">
        <f>HN29/HM29</f>
        <v>1</v>
      </c>
      <c r="HP29" s="74">
        <f>HN29/$F$48</f>
        <v>0.014185369527766648</v>
      </c>
      <c r="HQ29" s="13"/>
      <c r="HR29" s="9">
        <v>212</v>
      </c>
      <c r="HS29" s="17" t="s">
        <v>418</v>
      </c>
      <c r="HT29" s="18">
        <v>1049303</v>
      </c>
      <c r="HU29" s="18">
        <v>1132732</v>
      </c>
      <c r="HV29" s="18">
        <v>1132732</v>
      </c>
      <c r="HW29" s="74">
        <f>HV29/HU29</f>
        <v>1</v>
      </c>
      <c r="HX29" s="74">
        <f>HV29/$F$48</f>
        <v>0.014185369527766648</v>
      </c>
      <c r="HY29" s="13"/>
      <c r="HZ29" s="9">
        <v>212</v>
      </c>
      <c r="IA29" s="17" t="s">
        <v>418</v>
      </c>
      <c r="IB29" s="18">
        <v>1049303</v>
      </c>
      <c r="IC29" s="18">
        <v>1132732</v>
      </c>
      <c r="ID29" s="18">
        <v>1132732</v>
      </c>
      <c r="IE29" s="74">
        <f>ID29/IC29</f>
        <v>1</v>
      </c>
      <c r="IF29" s="74">
        <f>ID29/$F$48</f>
        <v>0.014185369527766648</v>
      </c>
      <c r="IG29" s="13"/>
      <c r="IH29" s="9">
        <v>212</v>
      </c>
      <c r="II29" s="17" t="s">
        <v>418</v>
      </c>
      <c r="IJ29" s="18">
        <v>1049303</v>
      </c>
      <c r="IK29" s="18">
        <v>1132732</v>
      </c>
      <c r="IL29" s="18">
        <v>1132732</v>
      </c>
      <c r="IM29" s="74">
        <f>IL29/IK29</f>
        <v>1</v>
      </c>
      <c r="IN29" s="74">
        <f>IL29/$F$48</f>
        <v>0.014185369527766648</v>
      </c>
      <c r="IO29" s="13"/>
      <c r="IP29" s="9">
        <v>212</v>
      </c>
      <c r="IQ29" s="17" t="s">
        <v>418</v>
      </c>
      <c r="IR29" s="18">
        <v>1049303</v>
      </c>
      <c r="IS29" s="18">
        <v>1132732</v>
      </c>
      <c r="IT29" s="18">
        <v>1132732</v>
      </c>
      <c r="IU29" s="74">
        <f>IT29/IS29</f>
        <v>1</v>
      </c>
      <c r="IV29" s="74">
        <f>IT29/$F$48</f>
        <v>0.014185369527766648</v>
      </c>
    </row>
    <row r="30" spans="1:256" s="2" customFormat="1" ht="12.75" customHeight="1">
      <c r="A30" s="13"/>
      <c r="B30" s="24" t="s">
        <v>33</v>
      </c>
      <c r="C30" s="17" t="s">
        <v>34</v>
      </c>
      <c r="D30" s="18"/>
      <c r="E30" s="18"/>
      <c r="F30" s="18">
        <v>25165</v>
      </c>
      <c r="G30" s="74"/>
      <c r="H30" s="74">
        <f>F30/$F$48</f>
        <v>0.0003151449982575293</v>
      </c>
      <c r="I30" s="13"/>
      <c r="J30" s="9">
        <v>212</v>
      </c>
      <c r="K30" s="17" t="s">
        <v>418</v>
      </c>
      <c r="L30" s="18">
        <v>1049303</v>
      </c>
      <c r="M30" s="18">
        <v>1132732</v>
      </c>
      <c r="N30" s="18">
        <v>1132732</v>
      </c>
      <c r="O30" s="74">
        <f>N30/M30</f>
        <v>1</v>
      </c>
      <c r="P30" s="74">
        <f>N30/$F$48</f>
        <v>0.014185369527766648</v>
      </c>
      <c r="Q30" s="13"/>
      <c r="R30" s="9">
        <v>212</v>
      </c>
      <c r="S30" s="17" t="s">
        <v>418</v>
      </c>
      <c r="T30" s="18">
        <v>1049303</v>
      </c>
      <c r="U30" s="18">
        <v>1132732</v>
      </c>
      <c r="V30" s="18">
        <v>1132732</v>
      </c>
      <c r="W30" s="74">
        <f>V30/U30</f>
        <v>1</v>
      </c>
      <c r="X30" s="74">
        <f>V30/$F$48</f>
        <v>0.014185369527766648</v>
      </c>
      <c r="Y30" s="13"/>
      <c r="Z30" s="9">
        <v>212</v>
      </c>
      <c r="AA30" s="17" t="s">
        <v>418</v>
      </c>
      <c r="AB30" s="18">
        <v>1049303</v>
      </c>
      <c r="AC30" s="18">
        <v>1132732</v>
      </c>
      <c r="AD30" s="18">
        <v>1132732</v>
      </c>
      <c r="AE30" s="74">
        <f>AD30/AC30</f>
        <v>1</v>
      </c>
      <c r="AF30" s="74">
        <f>AD30/$F$48</f>
        <v>0.014185369527766648</v>
      </c>
      <c r="AG30" s="13"/>
      <c r="AH30" s="9">
        <v>212</v>
      </c>
      <c r="AI30" s="17" t="s">
        <v>418</v>
      </c>
      <c r="AJ30" s="18">
        <v>1049303</v>
      </c>
      <c r="AK30" s="18">
        <v>1132732</v>
      </c>
      <c r="AL30" s="18">
        <v>1132732</v>
      </c>
      <c r="AM30" s="74">
        <f>AL30/AK30</f>
        <v>1</v>
      </c>
      <c r="AN30" s="74">
        <f>AL30/$F$48</f>
        <v>0.014185369527766648</v>
      </c>
      <c r="AO30" s="13"/>
      <c r="AP30" s="9">
        <v>212</v>
      </c>
      <c r="AQ30" s="17" t="s">
        <v>418</v>
      </c>
      <c r="AR30" s="18">
        <v>1049303</v>
      </c>
      <c r="AS30" s="18">
        <v>1132732</v>
      </c>
      <c r="AT30" s="18">
        <v>1132732</v>
      </c>
      <c r="AU30" s="74">
        <f>AT30/AS30</f>
        <v>1</v>
      </c>
      <c r="AV30" s="74">
        <f>AT30/$F$48</f>
        <v>0.014185369527766648</v>
      </c>
      <c r="AW30" s="13"/>
      <c r="AX30" s="9">
        <v>212</v>
      </c>
      <c r="AY30" s="17" t="s">
        <v>418</v>
      </c>
      <c r="AZ30" s="18">
        <v>1049303</v>
      </c>
      <c r="BA30" s="18">
        <v>1132732</v>
      </c>
      <c r="BB30" s="18">
        <v>1132732</v>
      </c>
      <c r="BC30" s="74">
        <f>BB30/BA30</f>
        <v>1</v>
      </c>
      <c r="BD30" s="74">
        <f>BB30/$F$48</f>
        <v>0.014185369527766648</v>
      </c>
      <c r="BE30" s="13"/>
      <c r="BF30" s="9">
        <v>212</v>
      </c>
      <c r="BG30" s="17" t="s">
        <v>418</v>
      </c>
      <c r="BH30" s="18">
        <v>1049303</v>
      </c>
      <c r="BI30" s="18">
        <v>1132732</v>
      </c>
      <c r="BJ30" s="18">
        <v>1132732</v>
      </c>
      <c r="BK30" s="74">
        <f>BJ30/BI30</f>
        <v>1</v>
      </c>
      <c r="BL30" s="74">
        <f>BJ30/$F$48</f>
        <v>0.014185369527766648</v>
      </c>
      <c r="BM30" s="13"/>
      <c r="BN30" s="9">
        <v>212</v>
      </c>
      <c r="BO30" s="17" t="s">
        <v>418</v>
      </c>
      <c r="BP30" s="18">
        <v>1049303</v>
      </c>
      <c r="BQ30" s="18">
        <v>1132732</v>
      </c>
      <c r="BR30" s="18">
        <v>1132732</v>
      </c>
      <c r="BS30" s="74">
        <f>BR30/BQ30</f>
        <v>1</v>
      </c>
      <c r="BT30" s="74">
        <f>BR30/$F$48</f>
        <v>0.014185369527766648</v>
      </c>
      <c r="BU30" s="13"/>
      <c r="BV30" s="9">
        <v>212</v>
      </c>
      <c r="BW30" s="17" t="s">
        <v>418</v>
      </c>
      <c r="BX30" s="18">
        <v>1049303</v>
      </c>
      <c r="BY30" s="18">
        <v>1132732</v>
      </c>
      <c r="BZ30" s="18">
        <v>1132732</v>
      </c>
      <c r="CA30" s="74">
        <f>BZ30/BY30</f>
        <v>1</v>
      </c>
      <c r="CB30" s="74">
        <f>BZ30/$F$48</f>
        <v>0.014185369527766648</v>
      </c>
      <c r="CC30" s="13"/>
      <c r="CD30" s="9">
        <v>212</v>
      </c>
      <c r="CE30" s="17" t="s">
        <v>418</v>
      </c>
      <c r="CF30" s="18">
        <v>1049303</v>
      </c>
      <c r="CG30" s="18">
        <v>1132732</v>
      </c>
      <c r="CH30" s="18">
        <v>1132732</v>
      </c>
      <c r="CI30" s="74">
        <f>CH30/CG30</f>
        <v>1</v>
      </c>
      <c r="CJ30" s="74">
        <f>CH30/$F$48</f>
        <v>0.014185369527766648</v>
      </c>
      <c r="CK30" s="13"/>
      <c r="CL30" s="9">
        <v>212</v>
      </c>
      <c r="CM30" s="17" t="s">
        <v>418</v>
      </c>
      <c r="CN30" s="18">
        <v>1049303</v>
      </c>
      <c r="CO30" s="18">
        <v>1132732</v>
      </c>
      <c r="CP30" s="18">
        <v>1132732</v>
      </c>
      <c r="CQ30" s="74">
        <f>CP30/CO30</f>
        <v>1</v>
      </c>
      <c r="CR30" s="74">
        <f>CP30/$F$48</f>
        <v>0.014185369527766648</v>
      </c>
      <c r="CS30" s="13"/>
      <c r="CT30" s="9">
        <v>212</v>
      </c>
      <c r="CU30" s="17" t="s">
        <v>418</v>
      </c>
      <c r="CV30" s="18">
        <v>1049303</v>
      </c>
      <c r="CW30" s="18">
        <v>1132732</v>
      </c>
      <c r="CX30" s="18">
        <v>1132732</v>
      </c>
      <c r="CY30" s="74">
        <f>CX30/CW30</f>
        <v>1</v>
      </c>
      <c r="CZ30" s="74">
        <f>CX30/$F$48</f>
        <v>0.014185369527766648</v>
      </c>
      <c r="DA30" s="13"/>
      <c r="DB30" s="9">
        <v>212</v>
      </c>
      <c r="DC30" s="17" t="s">
        <v>418</v>
      </c>
      <c r="DD30" s="18">
        <v>1049303</v>
      </c>
      <c r="DE30" s="18">
        <v>1132732</v>
      </c>
      <c r="DF30" s="18">
        <v>1132732</v>
      </c>
      <c r="DG30" s="74">
        <f>DF30/DE30</f>
        <v>1</v>
      </c>
      <c r="DH30" s="74">
        <f>DF30/$F$48</f>
        <v>0.014185369527766648</v>
      </c>
      <c r="DI30" s="13"/>
      <c r="DJ30" s="9">
        <v>212</v>
      </c>
      <c r="DK30" s="17" t="s">
        <v>418</v>
      </c>
      <c r="DL30" s="18">
        <v>1049303</v>
      </c>
      <c r="DM30" s="18">
        <v>1132732</v>
      </c>
      <c r="DN30" s="18">
        <v>1132732</v>
      </c>
      <c r="DO30" s="74">
        <f>DN30/DM30</f>
        <v>1</v>
      </c>
      <c r="DP30" s="74">
        <f>DN30/$F$48</f>
        <v>0.014185369527766648</v>
      </c>
      <c r="DQ30" s="13"/>
      <c r="DR30" s="9">
        <v>212</v>
      </c>
      <c r="DS30" s="17" t="s">
        <v>418</v>
      </c>
      <c r="DT30" s="18">
        <v>1049303</v>
      </c>
      <c r="DU30" s="18">
        <v>1132732</v>
      </c>
      <c r="DV30" s="18">
        <v>1132732</v>
      </c>
      <c r="DW30" s="74">
        <f>DV30/DU30</f>
        <v>1</v>
      </c>
      <c r="DX30" s="74">
        <f>DV30/$F$48</f>
        <v>0.014185369527766648</v>
      </c>
      <c r="DY30" s="13"/>
      <c r="DZ30" s="9">
        <v>212</v>
      </c>
      <c r="EA30" s="17" t="s">
        <v>418</v>
      </c>
      <c r="EB30" s="18">
        <v>1049303</v>
      </c>
      <c r="EC30" s="18">
        <v>1132732</v>
      </c>
      <c r="ED30" s="18">
        <v>1132732</v>
      </c>
      <c r="EE30" s="74">
        <f>ED30/EC30</f>
        <v>1</v>
      </c>
      <c r="EF30" s="74">
        <f>ED30/$F$48</f>
        <v>0.014185369527766648</v>
      </c>
      <c r="EG30" s="13"/>
      <c r="EH30" s="9">
        <v>212</v>
      </c>
      <c r="EI30" s="17" t="s">
        <v>418</v>
      </c>
      <c r="EJ30" s="18">
        <v>1049303</v>
      </c>
      <c r="EK30" s="18">
        <v>1132732</v>
      </c>
      <c r="EL30" s="18">
        <v>1132732</v>
      </c>
      <c r="EM30" s="74">
        <f>EL30/EK30</f>
        <v>1</v>
      </c>
      <c r="EN30" s="74">
        <f>EL30/$F$48</f>
        <v>0.014185369527766648</v>
      </c>
      <c r="EO30" s="13"/>
      <c r="EP30" s="9">
        <v>212</v>
      </c>
      <c r="EQ30" s="17" t="s">
        <v>418</v>
      </c>
      <c r="ER30" s="18">
        <v>1049303</v>
      </c>
      <c r="ES30" s="18">
        <v>1132732</v>
      </c>
      <c r="ET30" s="18">
        <v>1132732</v>
      </c>
      <c r="EU30" s="74">
        <f>ET30/ES30</f>
        <v>1</v>
      </c>
      <c r="EV30" s="74">
        <f>ET30/$F$48</f>
        <v>0.014185369527766648</v>
      </c>
      <c r="EW30" s="13"/>
      <c r="EX30" s="9">
        <v>212</v>
      </c>
      <c r="EY30" s="17" t="s">
        <v>418</v>
      </c>
      <c r="EZ30" s="18">
        <v>1049303</v>
      </c>
      <c r="FA30" s="18">
        <v>1132732</v>
      </c>
      <c r="FB30" s="18">
        <v>1132732</v>
      </c>
      <c r="FC30" s="74">
        <f>FB30/FA30</f>
        <v>1</v>
      </c>
      <c r="FD30" s="74">
        <f>FB30/$F$48</f>
        <v>0.014185369527766648</v>
      </c>
      <c r="FE30" s="13"/>
      <c r="FF30" s="9">
        <v>212</v>
      </c>
      <c r="FG30" s="17" t="s">
        <v>418</v>
      </c>
      <c r="FH30" s="18">
        <v>1049303</v>
      </c>
      <c r="FI30" s="18">
        <v>1132732</v>
      </c>
      <c r="FJ30" s="18">
        <v>1132732</v>
      </c>
      <c r="FK30" s="74">
        <f>FJ30/FI30</f>
        <v>1</v>
      </c>
      <c r="FL30" s="74">
        <f>FJ30/$F$48</f>
        <v>0.014185369527766648</v>
      </c>
      <c r="FM30" s="13"/>
      <c r="FN30" s="9">
        <v>212</v>
      </c>
      <c r="FO30" s="17" t="s">
        <v>418</v>
      </c>
      <c r="FP30" s="18">
        <v>1049303</v>
      </c>
      <c r="FQ30" s="18">
        <v>1132732</v>
      </c>
      <c r="FR30" s="18">
        <v>1132732</v>
      </c>
      <c r="FS30" s="74">
        <f>FR30/FQ30</f>
        <v>1</v>
      </c>
      <c r="FT30" s="74">
        <f>FR30/$F$48</f>
        <v>0.014185369527766648</v>
      </c>
      <c r="FU30" s="13"/>
      <c r="FV30" s="9">
        <v>212</v>
      </c>
      <c r="FW30" s="17" t="s">
        <v>418</v>
      </c>
      <c r="FX30" s="18">
        <v>1049303</v>
      </c>
      <c r="FY30" s="18">
        <v>1132732</v>
      </c>
      <c r="FZ30" s="18">
        <v>1132732</v>
      </c>
      <c r="GA30" s="74">
        <f>FZ30/FY30</f>
        <v>1</v>
      </c>
      <c r="GB30" s="74">
        <f>FZ30/$F$48</f>
        <v>0.014185369527766648</v>
      </c>
      <c r="GC30" s="13"/>
      <c r="GD30" s="9">
        <v>212</v>
      </c>
      <c r="GE30" s="17" t="s">
        <v>418</v>
      </c>
      <c r="GF30" s="18">
        <v>1049303</v>
      </c>
      <c r="GG30" s="18">
        <v>1132732</v>
      </c>
      <c r="GH30" s="18">
        <v>1132732</v>
      </c>
      <c r="GI30" s="74">
        <f>GH30/GG30</f>
        <v>1</v>
      </c>
      <c r="GJ30" s="74">
        <f>GH30/$F$48</f>
        <v>0.014185369527766648</v>
      </c>
      <c r="GK30" s="13"/>
      <c r="GL30" s="9">
        <v>212</v>
      </c>
      <c r="GM30" s="17" t="s">
        <v>418</v>
      </c>
      <c r="GN30" s="18">
        <v>1049303</v>
      </c>
      <c r="GO30" s="18">
        <v>1132732</v>
      </c>
      <c r="GP30" s="18">
        <v>1132732</v>
      </c>
      <c r="GQ30" s="74">
        <f>GP30/GO30</f>
        <v>1</v>
      </c>
      <c r="GR30" s="74">
        <f>GP30/$F$48</f>
        <v>0.014185369527766648</v>
      </c>
      <c r="GS30" s="13"/>
      <c r="GT30" s="9">
        <v>212</v>
      </c>
      <c r="GU30" s="17" t="s">
        <v>418</v>
      </c>
      <c r="GV30" s="18">
        <v>1049303</v>
      </c>
      <c r="GW30" s="18">
        <v>1132732</v>
      </c>
      <c r="GX30" s="18">
        <v>1132732</v>
      </c>
      <c r="GY30" s="74">
        <f>GX30/GW30</f>
        <v>1</v>
      </c>
      <c r="GZ30" s="74">
        <f>GX30/$F$48</f>
        <v>0.014185369527766648</v>
      </c>
      <c r="HA30" s="13"/>
      <c r="HB30" s="9">
        <v>212</v>
      </c>
      <c r="HC30" s="17" t="s">
        <v>418</v>
      </c>
      <c r="HD30" s="18">
        <v>1049303</v>
      </c>
      <c r="HE30" s="18">
        <v>1132732</v>
      </c>
      <c r="HF30" s="18">
        <v>1132732</v>
      </c>
      <c r="HG30" s="74">
        <f>HF30/HE30</f>
        <v>1</v>
      </c>
      <c r="HH30" s="74">
        <f>HF30/$F$48</f>
        <v>0.014185369527766648</v>
      </c>
      <c r="HI30" s="13"/>
      <c r="HJ30" s="9">
        <v>212</v>
      </c>
      <c r="HK30" s="17" t="s">
        <v>418</v>
      </c>
      <c r="HL30" s="18">
        <v>1049303</v>
      </c>
      <c r="HM30" s="18">
        <v>1132732</v>
      </c>
      <c r="HN30" s="18">
        <v>1132732</v>
      </c>
      <c r="HO30" s="74">
        <f>HN30/HM30</f>
        <v>1</v>
      </c>
      <c r="HP30" s="74">
        <f>HN30/$F$48</f>
        <v>0.014185369527766648</v>
      </c>
      <c r="HQ30" s="13"/>
      <c r="HR30" s="9">
        <v>212</v>
      </c>
      <c r="HS30" s="17" t="s">
        <v>418</v>
      </c>
      <c r="HT30" s="18">
        <v>1049303</v>
      </c>
      <c r="HU30" s="18">
        <v>1132732</v>
      </c>
      <c r="HV30" s="18">
        <v>1132732</v>
      </c>
      <c r="HW30" s="74">
        <f>HV30/HU30</f>
        <v>1</v>
      </c>
      <c r="HX30" s="74">
        <f>HV30/$F$48</f>
        <v>0.014185369527766648</v>
      </c>
      <c r="HY30" s="13"/>
      <c r="HZ30" s="9">
        <v>212</v>
      </c>
      <c r="IA30" s="17" t="s">
        <v>418</v>
      </c>
      <c r="IB30" s="18">
        <v>1049303</v>
      </c>
      <c r="IC30" s="18">
        <v>1132732</v>
      </c>
      <c r="ID30" s="18">
        <v>1132732</v>
      </c>
      <c r="IE30" s="74">
        <f>ID30/IC30</f>
        <v>1</v>
      </c>
      <c r="IF30" s="74">
        <f>ID30/$F$48</f>
        <v>0.014185369527766648</v>
      </c>
      <c r="IG30" s="13"/>
      <c r="IH30" s="9">
        <v>212</v>
      </c>
      <c r="II30" s="17" t="s">
        <v>418</v>
      </c>
      <c r="IJ30" s="18">
        <v>1049303</v>
      </c>
      <c r="IK30" s="18">
        <v>1132732</v>
      </c>
      <c r="IL30" s="18">
        <v>1132732</v>
      </c>
      <c r="IM30" s="74">
        <f>IL30/IK30</f>
        <v>1</v>
      </c>
      <c r="IN30" s="74">
        <f>IL30/$F$48</f>
        <v>0.014185369527766648</v>
      </c>
      <c r="IO30" s="13"/>
      <c r="IP30" s="9">
        <v>212</v>
      </c>
      <c r="IQ30" s="17" t="s">
        <v>418</v>
      </c>
      <c r="IR30" s="18">
        <v>1049303</v>
      </c>
      <c r="IS30" s="18">
        <v>1132732</v>
      </c>
      <c r="IT30" s="18">
        <v>1132732</v>
      </c>
      <c r="IU30" s="74">
        <f>IT30/IS30</f>
        <v>1</v>
      </c>
      <c r="IV30" s="74">
        <f>IT30/$F$48</f>
        <v>0.014185369527766648</v>
      </c>
    </row>
    <row r="31" spans="1:9" s="2" customFormat="1" ht="38.25">
      <c r="A31" s="13"/>
      <c r="B31" s="9">
        <v>212</v>
      </c>
      <c r="C31" s="17" t="s">
        <v>418</v>
      </c>
      <c r="D31" s="18">
        <v>1049303</v>
      </c>
      <c r="E31" s="18">
        <v>1132732</v>
      </c>
      <c r="F31" s="18">
        <v>1132732</v>
      </c>
      <c r="G31" s="74">
        <f t="shared" si="2"/>
        <v>1</v>
      </c>
      <c r="H31" s="74">
        <f t="shared" si="0"/>
        <v>0.014185369527766648</v>
      </c>
      <c r="I31" s="29"/>
    </row>
    <row r="32" spans="1:9" s="2" customFormat="1" ht="25.5">
      <c r="A32" s="13"/>
      <c r="B32" s="8">
        <v>213</v>
      </c>
      <c r="C32" s="17" t="s">
        <v>27</v>
      </c>
      <c r="D32" s="18">
        <v>171145</v>
      </c>
      <c r="E32" s="18">
        <v>280229</v>
      </c>
      <c r="F32" s="18">
        <v>269349</v>
      </c>
      <c r="G32" s="74">
        <f t="shared" si="2"/>
        <v>0.9611746107647674</v>
      </c>
      <c r="H32" s="74">
        <f t="shared" si="0"/>
        <v>0.0033730971641433446</v>
      </c>
      <c r="I32" s="29"/>
    </row>
    <row r="33" spans="1:9" s="2" customFormat="1" ht="21.75" customHeight="1">
      <c r="A33" s="6">
        <v>851</v>
      </c>
      <c r="B33" s="25"/>
      <c r="C33" s="15" t="s">
        <v>76</v>
      </c>
      <c r="D33" s="27">
        <f>SUM(D34:D34)</f>
        <v>2083000</v>
      </c>
      <c r="E33" s="27">
        <f>SUM(E34:E34)</f>
        <v>2037714</v>
      </c>
      <c r="F33" s="76">
        <f>SUM(F34:F34)</f>
        <v>2037372</v>
      </c>
      <c r="G33" s="150">
        <f t="shared" si="2"/>
        <v>0.999832164867101</v>
      </c>
      <c r="H33" s="75">
        <f t="shared" si="0"/>
        <v>0.025514309373730934</v>
      </c>
      <c r="I33" s="29"/>
    </row>
    <row r="34" spans="1:9" s="2" customFormat="1" ht="38.25">
      <c r="A34" s="13"/>
      <c r="B34" s="8">
        <v>211</v>
      </c>
      <c r="C34" s="17" t="s">
        <v>24</v>
      </c>
      <c r="D34" s="18">
        <v>2083000</v>
      </c>
      <c r="E34" s="18">
        <v>2037714</v>
      </c>
      <c r="F34" s="18">
        <v>2037372</v>
      </c>
      <c r="G34" s="74">
        <f t="shared" si="2"/>
        <v>0.999832164867101</v>
      </c>
      <c r="H34" s="74">
        <f t="shared" si="0"/>
        <v>0.025514309373730934</v>
      </c>
      <c r="I34" s="29"/>
    </row>
    <row r="35" spans="1:9" s="21" customFormat="1" ht="21.75" customHeight="1">
      <c r="A35" s="26">
        <v>853</v>
      </c>
      <c r="B35" s="25"/>
      <c r="C35" s="15" t="s">
        <v>81</v>
      </c>
      <c r="D35" s="27">
        <f>SUM(D36:D41)</f>
        <v>8532455</v>
      </c>
      <c r="E35" s="27">
        <f>SUM(E36:E41)</f>
        <v>9381735</v>
      </c>
      <c r="F35" s="76">
        <f>SUM(F36:F41)</f>
        <v>9365751</v>
      </c>
      <c r="G35" s="150">
        <f aca="true" t="shared" si="3" ref="G35:G48">F35/E35</f>
        <v>0.9982962639639683</v>
      </c>
      <c r="H35" s="75">
        <f t="shared" si="0"/>
        <v>0.11728867802803311</v>
      </c>
      <c r="I35" s="77"/>
    </row>
    <row r="36" spans="1:9" s="21" customFormat="1" ht="12.75">
      <c r="A36" s="71"/>
      <c r="B36" s="187" t="s">
        <v>79</v>
      </c>
      <c r="C36" s="188" t="s">
        <v>80</v>
      </c>
      <c r="D36" s="18">
        <v>1005300</v>
      </c>
      <c r="E36" s="18">
        <v>1045300</v>
      </c>
      <c r="F36" s="18">
        <v>1059439</v>
      </c>
      <c r="G36" s="74">
        <f t="shared" si="3"/>
        <v>1.0135262604037119</v>
      </c>
      <c r="H36" s="74">
        <f t="shared" si="0"/>
        <v>0.013267510503038291</v>
      </c>
      <c r="I36" s="77"/>
    </row>
    <row r="37" spans="1:9" s="2" customFormat="1" ht="12.75">
      <c r="A37" s="68"/>
      <c r="B37" s="9" t="s">
        <v>73</v>
      </c>
      <c r="C37" s="17" t="s">
        <v>74</v>
      </c>
      <c r="D37" s="18">
        <v>200</v>
      </c>
      <c r="E37" s="18">
        <v>200</v>
      </c>
      <c r="F37" s="18">
        <v>86</v>
      </c>
      <c r="G37" s="74">
        <f t="shared" si="3"/>
        <v>0.43</v>
      </c>
      <c r="H37" s="74">
        <f t="shared" si="0"/>
        <v>1.0769906556784233E-06</v>
      </c>
      <c r="I37" s="29"/>
    </row>
    <row r="38" spans="1:9" s="2" customFormat="1" ht="12.75">
      <c r="A38" s="68"/>
      <c r="B38" s="24" t="s">
        <v>33</v>
      </c>
      <c r="C38" s="17" t="s">
        <v>34</v>
      </c>
      <c r="D38" s="18">
        <v>2955</v>
      </c>
      <c r="E38" s="18">
        <v>39059</v>
      </c>
      <c r="F38" s="18">
        <v>31591</v>
      </c>
      <c r="G38" s="74">
        <f t="shared" si="3"/>
        <v>0.8088020686653524</v>
      </c>
      <c r="H38" s="74">
        <f t="shared" si="0"/>
        <v>0.0003956187419015938</v>
      </c>
      <c r="I38" s="29"/>
    </row>
    <row r="39" spans="1:9" s="2" customFormat="1" ht="38.25">
      <c r="A39" s="68"/>
      <c r="B39" s="8">
        <v>211</v>
      </c>
      <c r="C39" s="17" t="s">
        <v>24</v>
      </c>
      <c r="D39" s="18">
        <v>1134000</v>
      </c>
      <c r="E39" s="18">
        <v>1218025</v>
      </c>
      <c r="F39" s="18">
        <v>1214381</v>
      </c>
      <c r="G39" s="74">
        <f t="shared" si="3"/>
        <v>0.9970082715872006</v>
      </c>
      <c r="H39" s="74">
        <f t="shared" si="0"/>
        <v>0.015207871970156038</v>
      </c>
      <c r="I39" s="29"/>
    </row>
    <row r="40" spans="1:9" s="2" customFormat="1" ht="25.5">
      <c r="A40" s="68"/>
      <c r="B40" s="8">
        <v>213</v>
      </c>
      <c r="C40" s="17" t="s">
        <v>27</v>
      </c>
      <c r="D40" s="18">
        <v>6390000</v>
      </c>
      <c r="E40" s="18">
        <v>7076051</v>
      </c>
      <c r="F40" s="18">
        <v>7057154</v>
      </c>
      <c r="G40" s="74">
        <f t="shared" si="3"/>
        <v>0.9973294426509928</v>
      </c>
      <c r="H40" s="74">
        <f t="shared" si="0"/>
        <v>0.08837777806608846</v>
      </c>
      <c r="I40" s="29"/>
    </row>
    <row r="41" spans="1:9" s="2" customFormat="1" ht="25.5">
      <c r="A41" s="68"/>
      <c r="B41" s="72">
        <v>643</v>
      </c>
      <c r="C41" s="17" t="s">
        <v>147</v>
      </c>
      <c r="D41" s="18"/>
      <c r="E41" s="18">
        <v>3100</v>
      </c>
      <c r="F41" s="18">
        <v>3100</v>
      </c>
      <c r="G41" s="74">
        <f t="shared" si="3"/>
        <v>1</v>
      </c>
      <c r="H41" s="74">
        <f t="shared" si="0"/>
        <v>3.8821756193059444E-05</v>
      </c>
      <c r="I41" s="29"/>
    </row>
    <row r="42" spans="1:9" s="2" customFormat="1" ht="21.75" customHeight="1">
      <c r="A42" s="6">
        <v>854</v>
      </c>
      <c r="B42" s="6"/>
      <c r="C42" s="15" t="s">
        <v>90</v>
      </c>
      <c r="D42" s="27">
        <f>SUM(D43:D45)</f>
        <v>627</v>
      </c>
      <c r="E42" s="27">
        <f>SUM(E43:E45)</f>
        <v>171524</v>
      </c>
      <c r="F42" s="27">
        <f>SUM(F43:F45)</f>
        <v>167788</v>
      </c>
      <c r="G42" s="150">
        <f t="shared" si="3"/>
        <v>0.9782187915393764</v>
      </c>
      <c r="H42" s="75">
        <f t="shared" si="0"/>
        <v>0.002101233815522922</v>
      </c>
      <c r="I42" s="29"/>
    </row>
    <row r="43" spans="1:9" s="2" customFormat="1" ht="12.75">
      <c r="A43" s="67"/>
      <c r="B43" s="9" t="s">
        <v>73</v>
      </c>
      <c r="C43" s="10" t="s">
        <v>74</v>
      </c>
      <c r="D43" s="131"/>
      <c r="E43" s="18"/>
      <c r="F43" s="18">
        <v>8</v>
      </c>
      <c r="G43" s="74"/>
      <c r="H43" s="74">
        <f t="shared" si="0"/>
        <v>1.0018517727241146E-07</v>
      </c>
      <c r="I43" s="29"/>
    </row>
    <row r="44" spans="1:9" s="2" customFormat="1" ht="25.5">
      <c r="A44" s="67"/>
      <c r="B44" s="8">
        <v>213</v>
      </c>
      <c r="C44" s="17" t="s">
        <v>27</v>
      </c>
      <c r="D44" s="18">
        <v>627</v>
      </c>
      <c r="E44" s="18">
        <v>167524</v>
      </c>
      <c r="F44" s="18">
        <v>163780</v>
      </c>
      <c r="G44" s="74">
        <f t="shared" si="3"/>
        <v>0.9776509634440438</v>
      </c>
      <c r="H44" s="74">
        <f t="shared" si="0"/>
        <v>0.0020510410417094436</v>
      </c>
      <c r="I44" s="29"/>
    </row>
    <row r="45" spans="1:9" s="2" customFormat="1" ht="38.25">
      <c r="A45" s="67"/>
      <c r="B45" s="72">
        <v>270</v>
      </c>
      <c r="C45" s="190" t="s">
        <v>111</v>
      </c>
      <c r="D45" s="18"/>
      <c r="E45" s="18">
        <v>4000</v>
      </c>
      <c r="F45" s="18">
        <v>4000</v>
      </c>
      <c r="G45" s="74">
        <f t="shared" si="3"/>
        <v>1</v>
      </c>
      <c r="H45" s="74">
        <f t="shared" si="0"/>
        <v>5.009258863620573E-05</v>
      </c>
      <c r="I45" s="29"/>
    </row>
    <row r="46" spans="1:9" s="12" customFormat="1" ht="21.75" customHeight="1">
      <c r="A46" s="6">
        <v>921</v>
      </c>
      <c r="B46" s="25"/>
      <c r="C46" s="15" t="s">
        <v>112</v>
      </c>
      <c r="D46" s="27">
        <f>SUM(D47:D47)</f>
        <v>0</v>
      </c>
      <c r="E46" s="27">
        <f>SUM(E47:E47)</f>
        <v>100000</v>
      </c>
      <c r="F46" s="76">
        <f>SUM(F47:F47)</f>
        <v>115000</v>
      </c>
      <c r="G46" s="150">
        <f t="shared" si="3"/>
        <v>1.15</v>
      </c>
      <c r="H46" s="75">
        <f t="shared" si="0"/>
        <v>0.0014401619232909148</v>
      </c>
      <c r="I46" s="29"/>
    </row>
    <row r="47" spans="1:9" s="12" customFormat="1" ht="25.5">
      <c r="A47" s="8"/>
      <c r="B47" s="9">
        <v>299</v>
      </c>
      <c r="C47" s="17" t="s">
        <v>113</v>
      </c>
      <c r="D47" s="18"/>
      <c r="E47" s="18">
        <v>100000</v>
      </c>
      <c r="F47" s="18">
        <v>115000</v>
      </c>
      <c r="G47" s="74">
        <f t="shared" si="3"/>
        <v>1.15</v>
      </c>
      <c r="H47" s="74">
        <f t="shared" si="0"/>
        <v>0.0014401619232909148</v>
      </c>
      <c r="I47" s="29"/>
    </row>
    <row r="48" spans="1:9" s="2" customFormat="1" ht="22.5" customHeight="1">
      <c r="A48" s="227"/>
      <c r="B48" s="228"/>
      <c r="C48" s="195" t="s">
        <v>85</v>
      </c>
      <c r="D48" s="28">
        <f>D3+D6+D8+D10+D13+D16+D20+D23+D25+D27+D33+D35+D42+D46</f>
        <v>78894331</v>
      </c>
      <c r="E48" s="28">
        <f>E3+E6+E8+E10+E13+E16+E20+E23+E25+E27+E33+E35+E42+E46</f>
        <v>80192749</v>
      </c>
      <c r="F48" s="28">
        <f>F3+F6+F8+F10+F13+F16+F20+F23+F25+F27+F33+F35+F42+F46</f>
        <v>79852132</v>
      </c>
      <c r="G48" s="150">
        <f t="shared" si="3"/>
        <v>0.9957525212161015</v>
      </c>
      <c r="H48" s="75">
        <f t="shared" si="0"/>
        <v>1</v>
      </c>
      <c r="I48" s="29"/>
    </row>
    <row r="49" spans="2:8" ht="12.75">
      <c r="B49" s="32"/>
      <c r="C49" s="33"/>
      <c r="D49" s="31"/>
      <c r="E49" s="31"/>
      <c r="F49" s="31"/>
      <c r="G49" s="31"/>
      <c r="H49" s="31"/>
    </row>
    <row r="50" spans="2:8" ht="12.75">
      <c r="B50" s="32"/>
      <c r="C50" s="33"/>
      <c r="D50" s="31"/>
      <c r="E50" s="31"/>
      <c r="F50" s="31"/>
      <c r="G50" s="31"/>
      <c r="H50" s="31"/>
    </row>
    <row r="51" spans="2:8" ht="12.75">
      <c r="B51" s="32"/>
      <c r="C51" s="33"/>
      <c r="D51" s="31"/>
      <c r="E51" s="31"/>
      <c r="F51" s="31"/>
      <c r="G51" s="31"/>
      <c r="H51" s="31"/>
    </row>
    <row r="52" spans="2:8" ht="12.75">
      <c r="B52" s="32"/>
      <c r="C52" s="33"/>
      <c r="D52" s="31"/>
      <c r="E52" s="31"/>
      <c r="F52" s="31"/>
      <c r="G52" s="31"/>
      <c r="H52" s="31"/>
    </row>
    <row r="53" spans="2:8" ht="12.75">
      <c r="B53" s="32"/>
      <c r="C53" s="33"/>
      <c r="D53" s="31"/>
      <c r="E53" s="31"/>
      <c r="F53" s="31"/>
      <c r="G53" s="31"/>
      <c r="H53" s="31"/>
    </row>
    <row r="54" spans="2:8" ht="12.75">
      <c r="B54" s="32"/>
      <c r="C54" s="33"/>
      <c r="D54" s="31"/>
      <c r="E54" s="31"/>
      <c r="F54" s="31"/>
      <c r="G54" s="31"/>
      <c r="H54" s="31"/>
    </row>
    <row r="55" spans="2:8" ht="12.75">
      <c r="B55" s="32"/>
      <c r="C55" s="33"/>
      <c r="D55" s="31"/>
      <c r="E55" s="31"/>
      <c r="F55" s="31"/>
      <c r="G55" s="31"/>
      <c r="H55" s="31"/>
    </row>
    <row r="56" spans="2:8" ht="12.75">
      <c r="B56" s="32"/>
      <c r="C56" s="33"/>
      <c r="D56" s="31"/>
      <c r="E56" s="31"/>
      <c r="F56" s="31"/>
      <c r="G56" s="31"/>
      <c r="H56" s="31"/>
    </row>
    <row r="57" spans="2:8" ht="12.75">
      <c r="B57" s="32"/>
      <c r="C57" s="33"/>
      <c r="D57" s="31"/>
      <c r="E57" s="31"/>
      <c r="F57" s="31"/>
      <c r="G57" s="31"/>
      <c r="H57" s="31"/>
    </row>
    <row r="58" spans="2:8" ht="12.75">
      <c r="B58" s="32"/>
      <c r="C58" s="33"/>
      <c r="D58" s="31"/>
      <c r="E58" s="31"/>
      <c r="F58" s="31"/>
      <c r="G58" s="31"/>
      <c r="H58" s="31"/>
    </row>
    <row r="59" spans="2:8" ht="12.75">
      <c r="B59" s="32"/>
      <c r="C59" s="33"/>
      <c r="D59" s="31"/>
      <c r="E59" s="31"/>
      <c r="F59" s="31"/>
      <c r="G59" s="31"/>
      <c r="H59" s="31"/>
    </row>
    <row r="60" spans="2:8" ht="12.75">
      <c r="B60" s="32"/>
      <c r="C60" s="33"/>
      <c r="D60" s="31"/>
      <c r="E60" s="31"/>
      <c r="F60" s="31"/>
      <c r="G60" s="31"/>
      <c r="H60" s="31"/>
    </row>
    <row r="61" spans="2:8" ht="12.75">
      <c r="B61" s="32"/>
      <c r="C61" s="33"/>
      <c r="D61" s="31"/>
      <c r="E61" s="31"/>
      <c r="F61" s="31"/>
      <c r="G61" s="31"/>
      <c r="H61" s="31"/>
    </row>
    <row r="62" spans="2:8" ht="12.75">
      <c r="B62" s="32"/>
      <c r="C62" s="33"/>
      <c r="D62" s="31"/>
      <c r="E62" s="31"/>
      <c r="F62" s="31"/>
      <c r="G62" s="31"/>
      <c r="H62" s="31"/>
    </row>
    <row r="63" spans="2:8" ht="12.75">
      <c r="B63" s="32"/>
      <c r="C63" s="33"/>
      <c r="D63" s="31"/>
      <c r="E63" s="31"/>
      <c r="F63" s="31"/>
      <c r="G63" s="31"/>
      <c r="H63" s="31"/>
    </row>
    <row r="64" spans="2:8" ht="12.75">
      <c r="B64" s="32"/>
      <c r="C64" s="33"/>
      <c r="D64" s="31"/>
      <c r="E64" s="31"/>
      <c r="F64" s="31"/>
      <c r="G64" s="31"/>
      <c r="H64" s="31"/>
    </row>
    <row r="65" spans="2:8" ht="12.75">
      <c r="B65" s="32"/>
      <c r="C65" s="33"/>
      <c r="D65" s="31"/>
      <c r="E65" s="31"/>
      <c r="F65" s="31"/>
      <c r="G65" s="31"/>
      <c r="H65" s="31"/>
    </row>
    <row r="66" spans="2:8" ht="12.75">
      <c r="B66" s="32"/>
      <c r="C66" s="33"/>
      <c r="D66" s="31"/>
      <c r="E66" s="31"/>
      <c r="F66" s="31"/>
      <c r="G66" s="31"/>
      <c r="H66" s="31"/>
    </row>
    <row r="67" spans="2:8" ht="12.75">
      <c r="B67" s="32"/>
      <c r="C67" s="33"/>
      <c r="D67" s="31"/>
      <c r="E67" s="31"/>
      <c r="F67" s="31"/>
      <c r="G67" s="31"/>
      <c r="H67" s="31"/>
    </row>
    <row r="68" spans="2:8" ht="12.75">
      <c r="B68" s="32"/>
      <c r="C68" s="33"/>
      <c r="D68" s="31"/>
      <c r="E68" s="31"/>
      <c r="F68" s="31"/>
      <c r="G68" s="31"/>
      <c r="H68" s="31"/>
    </row>
    <row r="69" spans="2:8" ht="12.75">
      <c r="B69" s="32"/>
      <c r="C69" s="33"/>
      <c r="D69" s="31"/>
      <c r="E69" s="31"/>
      <c r="F69" s="31"/>
      <c r="G69" s="31"/>
      <c r="H69" s="31"/>
    </row>
    <row r="70" spans="2:8" ht="12.75">
      <c r="B70" s="32"/>
      <c r="C70" s="33"/>
      <c r="D70" s="31"/>
      <c r="E70" s="31"/>
      <c r="F70" s="31"/>
      <c r="G70" s="31"/>
      <c r="H70" s="31"/>
    </row>
    <row r="71" spans="2:8" ht="12.75">
      <c r="B71" s="32"/>
      <c r="C71" s="33"/>
      <c r="D71" s="31"/>
      <c r="E71" s="31"/>
      <c r="F71" s="31"/>
      <c r="G71" s="31"/>
      <c r="H71" s="31"/>
    </row>
    <row r="72" spans="2:8" ht="12.75">
      <c r="B72" s="32"/>
      <c r="C72" s="33"/>
      <c r="D72" s="31"/>
      <c r="E72" s="31"/>
      <c r="F72" s="31"/>
      <c r="G72" s="31"/>
      <c r="H72" s="31"/>
    </row>
    <row r="73" spans="2:8" ht="12.75">
      <c r="B73" s="32"/>
      <c r="C73" s="33"/>
      <c r="D73" s="31"/>
      <c r="E73" s="31"/>
      <c r="F73" s="31"/>
      <c r="G73" s="31"/>
      <c r="H73" s="31"/>
    </row>
    <row r="74" spans="2:8" ht="12.75">
      <c r="B74" s="32"/>
      <c r="C74" s="33"/>
      <c r="D74" s="31"/>
      <c r="E74" s="31"/>
      <c r="F74" s="31"/>
      <c r="G74" s="31"/>
      <c r="H74" s="31"/>
    </row>
    <row r="75" spans="2:8" ht="12.75">
      <c r="B75" s="32"/>
      <c r="C75" s="33"/>
      <c r="D75" s="31"/>
      <c r="E75" s="31"/>
      <c r="F75" s="31"/>
      <c r="G75" s="31"/>
      <c r="H75" s="31"/>
    </row>
    <row r="76" spans="2:8" ht="12.75">
      <c r="B76" s="32"/>
      <c r="C76" s="33"/>
      <c r="D76" s="31"/>
      <c r="E76" s="31"/>
      <c r="F76" s="31"/>
      <c r="G76" s="31"/>
      <c r="H76" s="31"/>
    </row>
    <row r="77" spans="2:8" ht="12.75">
      <c r="B77" s="32"/>
      <c r="C77" s="33"/>
      <c r="D77" s="31"/>
      <c r="E77" s="31"/>
      <c r="F77" s="31"/>
      <c r="G77" s="31"/>
      <c r="H77" s="31"/>
    </row>
    <row r="78" spans="2:8" ht="12.75">
      <c r="B78" s="32"/>
      <c r="C78" s="33"/>
      <c r="D78" s="31"/>
      <c r="E78" s="31"/>
      <c r="F78" s="31"/>
      <c r="G78" s="31"/>
      <c r="H78" s="31"/>
    </row>
    <row r="79" spans="2:8" ht="12.75">
      <c r="B79" s="32"/>
      <c r="C79" s="33"/>
      <c r="D79" s="31"/>
      <c r="E79" s="31"/>
      <c r="F79" s="31"/>
      <c r="G79" s="31"/>
      <c r="H79" s="31"/>
    </row>
    <row r="80" spans="2:8" ht="12.75">
      <c r="B80" s="32"/>
      <c r="C80" s="33"/>
      <c r="D80" s="31"/>
      <c r="E80" s="31"/>
      <c r="F80" s="31"/>
      <c r="G80" s="31"/>
      <c r="H80" s="31"/>
    </row>
    <row r="81" spans="2:8" ht="12.75">
      <c r="B81" s="32"/>
      <c r="C81" s="33"/>
      <c r="D81" s="31"/>
      <c r="E81" s="31"/>
      <c r="F81" s="31"/>
      <c r="G81" s="31"/>
      <c r="H81" s="31"/>
    </row>
    <row r="82" spans="2:8" ht="12.75">
      <c r="B82" s="32"/>
      <c r="C82" s="33"/>
      <c r="D82" s="31"/>
      <c r="E82" s="31"/>
      <c r="F82" s="31"/>
      <c r="G82" s="31"/>
      <c r="H82" s="31"/>
    </row>
    <row r="83" spans="2:8" ht="12.75">
      <c r="B83" s="32"/>
      <c r="C83" s="33"/>
      <c r="D83" s="31"/>
      <c r="E83" s="31"/>
      <c r="F83" s="31"/>
      <c r="G83" s="31"/>
      <c r="H83" s="31"/>
    </row>
    <row r="84" spans="2:8" ht="12.75">
      <c r="B84" s="32"/>
      <c r="C84" s="33"/>
      <c r="D84" s="31"/>
      <c r="E84" s="31"/>
      <c r="F84" s="31"/>
      <c r="G84" s="31"/>
      <c r="H84" s="31"/>
    </row>
    <row r="85" spans="2:8" ht="12.75">
      <c r="B85" s="32"/>
      <c r="C85" s="33"/>
      <c r="D85" s="31"/>
      <c r="E85" s="31"/>
      <c r="F85" s="31"/>
      <c r="G85" s="31"/>
      <c r="H85" s="31"/>
    </row>
    <row r="86" spans="2:8" ht="12.75">
      <c r="B86" s="32"/>
      <c r="C86" s="33"/>
      <c r="D86" s="31"/>
      <c r="E86" s="31"/>
      <c r="F86" s="31"/>
      <c r="G86" s="31"/>
      <c r="H86" s="31"/>
    </row>
    <row r="87" spans="2:8" ht="12.75">
      <c r="B87" s="32"/>
      <c r="C87" s="33"/>
      <c r="D87" s="31"/>
      <c r="E87" s="31"/>
      <c r="F87" s="31"/>
      <c r="G87" s="31"/>
      <c r="H87" s="31"/>
    </row>
    <row r="88" spans="2:8" ht="12.75">
      <c r="B88" s="32"/>
      <c r="C88" s="33"/>
      <c r="D88" s="31"/>
      <c r="E88" s="31"/>
      <c r="F88" s="31"/>
      <c r="G88" s="31"/>
      <c r="H88" s="31"/>
    </row>
    <row r="89" spans="2:8" ht="12.75">
      <c r="B89" s="32"/>
      <c r="C89" s="33"/>
      <c r="D89" s="31"/>
      <c r="E89" s="31"/>
      <c r="F89" s="31"/>
      <c r="G89" s="31"/>
      <c r="H89" s="31"/>
    </row>
    <row r="90" spans="2:8" ht="12.75">
      <c r="B90" s="32"/>
      <c r="C90" s="33"/>
      <c r="D90" s="31"/>
      <c r="E90" s="31"/>
      <c r="F90" s="31"/>
      <c r="G90" s="31"/>
      <c r="H90" s="31"/>
    </row>
    <row r="91" spans="2:8" ht="12.75">
      <c r="B91" s="32"/>
      <c r="C91" s="33"/>
      <c r="D91" s="31"/>
      <c r="E91" s="31"/>
      <c r="F91" s="31"/>
      <c r="G91" s="31"/>
      <c r="H91" s="31"/>
    </row>
    <row r="92" spans="2:8" ht="12.75">
      <c r="B92" s="32"/>
      <c r="C92" s="33"/>
      <c r="D92" s="31"/>
      <c r="E92" s="31"/>
      <c r="F92" s="31"/>
      <c r="G92" s="31"/>
      <c r="H92" s="31"/>
    </row>
    <row r="93" spans="2:8" ht="12.75">
      <c r="B93" s="32"/>
      <c r="C93" s="33"/>
      <c r="D93" s="31"/>
      <c r="E93" s="31"/>
      <c r="F93" s="31"/>
      <c r="G93" s="31"/>
      <c r="H93" s="31"/>
    </row>
    <row r="94" spans="2:8" ht="12.75">
      <c r="B94" s="32"/>
      <c r="C94" s="33"/>
      <c r="D94" s="31"/>
      <c r="E94" s="31"/>
      <c r="F94" s="31"/>
      <c r="G94" s="31"/>
      <c r="H94" s="31"/>
    </row>
    <row r="95" spans="2:8" ht="12.75">
      <c r="B95" s="32"/>
      <c r="C95" s="33"/>
      <c r="D95" s="31"/>
      <c r="E95" s="31"/>
      <c r="F95" s="31"/>
      <c r="G95" s="31"/>
      <c r="H95" s="31"/>
    </row>
    <row r="96" spans="2:8" ht="12.75">
      <c r="B96" s="32"/>
      <c r="C96" s="33"/>
      <c r="D96" s="31"/>
      <c r="E96" s="31"/>
      <c r="F96" s="31"/>
      <c r="G96" s="31"/>
      <c r="H96" s="31"/>
    </row>
    <row r="97" spans="2:8" ht="12.75">
      <c r="B97" s="32"/>
      <c r="C97" s="33"/>
      <c r="D97" s="31"/>
      <c r="E97" s="31"/>
      <c r="F97" s="31"/>
      <c r="G97" s="31"/>
      <c r="H97" s="31"/>
    </row>
    <row r="98" spans="2:8" ht="12.75">
      <c r="B98" s="32"/>
      <c r="C98" s="33"/>
      <c r="D98" s="31"/>
      <c r="E98" s="31"/>
      <c r="F98" s="31"/>
      <c r="G98" s="31"/>
      <c r="H98" s="31"/>
    </row>
    <row r="99" spans="2:8" ht="12.75">
      <c r="B99" s="32"/>
      <c r="C99" s="33"/>
      <c r="D99" s="31"/>
      <c r="E99" s="31"/>
      <c r="F99" s="31"/>
      <c r="G99" s="31"/>
      <c r="H99" s="31"/>
    </row>
    <row r="100" spans="2:8" ht="12.75">
      <c r="B100" s="32"/>
      <c r="C100" s="33"/>
      <c r="D100" s="31"/>
      <c r="E100" s="31"/>
      <c r="F100" s="31"/>
      <c r="G100" s="31"/>
      <c r="H100" s="31"/>
    </row>
    <row r="101" spans="2:8" ht="12.75">
      <c r="B101" s="32"/>
      <c r="C101" s="33"/>
      <c r="D101" s="31"/>
      <c r="E101" s="31"/>
      <c r="F101" s="31"/>
      <c r="G101" s="31"/>
      <c r="H101" s="31"/>
    </row>
    <row r="102" spans="2:8" ht="12.75">
      <c r="B102" s="32"/>
      <c r="C102" s="33"/>
      <c r="D102" s="31"/>
      <c r="E102" s="31"/>
      <c r="F102" s="31"/>
      <c r="G102" s="31"/>
      <c r="H102" s="31"/>
    </row>
    <row r="103" spans="2:8" ht="12.75">
      <c r="B103" s="32"/>
      <c r="C103" s="33"/>
      <c r="D103" s="31"/>
      <c r="E103" s="31"/>
      <c r="F103" s="31"/>
      <c r="G103" s="31"/>
      <c r="H103" s="31"/>
    </row>
    <row r="104" spans="2:8" ht="12.75">
      <c r="B104" s="32"/>
      <c r="C104" s="33"/>
      <c r="D104" s="31"/>
      <c r="E104" s="31"/>
      <c r="F104" s="31"/>
      <c r="G104" s="31"/>
      <c r="H104" s="31"/>
    </row>
    <row r="105" spans="2:8" ht="12.75">
      <c r="B105" s="32"/>
      <c r="C105" s="33"/>
      <c r="D105" s="31"/>
      <c r="E105" s="31"/>
      <c r="F105" s="31"/>
      <c r="G105" s="31"/>
      <c r="H105" s="31"/>
    </row>
    <row r="106" spans="2:8" ht="12.75">
      <c r="B106" s="32"/>
      <c r="C106" s="33"/>
      <c r="D106" s="31"/>
      <c r="E106" s="31"/>
      <c r="F106" s="31"/>
      <c r="G106" s="31"/>
      <c r="H106" s="31"/>
    </row>
    <row r="107" spans="2:8" ht="12.75">
      <c r="B107" s="32"/>
      <c r="C107" s="33"/>
      <c r="D107" s="31"/>
      <c r="E107" s="31"/>
      <c r="F107" s="31"/>
      <c r="G107" s="31"/>
      <c r="H107" s="31"/>
    </row>
    <row r="108" spans="2:8" ht="12.75">
      <c r="B108" s="32"/>
      <c r="C108" s="33"/>
      <c r="D108" s="31"/>
      <c r="E108" s="31"/>
      <c r="F108" s="31"/>
      <c r="G108" s="31"/>
      <c r="H108" s="31"/>
    </row>
    <row r="109" spans="2:8" ht="12.75">
      <c r="B109" s="32"/>
      <c r="C109" s="33"/>
      <c r="D109" s="31"/>
      <c r="E109" s="31"/>
      <c r="F109" s="31"/>
      <c r="G109" s="31"/>
      <c r="H109" s="31"/>
    </row>
    <row r="110" spans="2:8" ht="12.75">
      <c r="B110" s="32"/>
      <c r="C110" s="33"/>
      <c r="D110" s="31"/>
      <c r="E110" s="31"/>
      <c r="F110" s="31"/>
      <c r="G110" s="31"/>
      <c r="H110" s="31"/>
    </row>
    <row r="111" spans="2:8" ht="12.75">
      <c r="B111" s="32"/>
      <c r="C111" s="33"/>
      <c r="D111" s="31"/>
      <c r="E111" s="31"/>
      <c r="F111" s="31"/>
      <c r="G111" s="31"/>
      <c r="H111" s="31"/>
    </row>
    <row r="112" spans="2:8" ht="12.75">
      <c r="B112" s="32"/>
      <c r="C112" s="33"/>
      <c r="D112" s="31"/>
      <c r="E112" s="31"/>
      <c r="F112" s="31"/>
      <c r="G112" s="31"/>
      <c r="H112" s="31"/>
    </row>
    <row r="113" spans="2:8" ht="12.75">
      <c r="B113" s="32"/>
      <c r="C113" s="33"/>
      <c r="D113" s="31"/>
      <c r="E113" s="31"/>
      <c r="F113" s="31"/>
      <c r="G113" s="31"/>
      <c r="H113" s="31"/>
    </row>
    <row r="114" spans="2:8" ht="12.75">
      <c r="B114" s="32"/>
      <c r="C114" s="33"/>
      <c r="D114" s="31"/>
      <c r="E114" s="31"/>
      <c r="F114" s="31"/>
      <c r="G114" s="31"/>
      <c r="H114" s="31"/>
    </row>
    <row r="115" spans="2:8" ht="12.75">
      <c r="B115" s="32"/>
      <c r="C115" s="33"/>
      <c r="D115" s="31"/>
      <c r="E115" s="31"/>
      <c r="F115" s="31"/>
      <c r="G115" s="31"/>
      <c r="H115" s="31"/>
    </row>
    <row r="116" spans="2:8" ht="12.75">
      <c r="B116" s="32"/>
      <c r="C116" s="33"/>
      <c r="D116" s="31"/>
      <c r="E116" s="31"/>
      <c r="F116" s="31"/>
      <c r="G116" s="31"/>
      <c r="H116" s="31"/>
    </row>
    <row r="117" spans="2:8" ht="12.75">
      <c r="B117" s="32"/>
      <c r="C117" s="33"/>
      <c r="D117" s="31"/>
      <c r="E117" s="31"/>
      <c r="F117" s="31"/>
      <c r="G117" s="31"/>
      <c r="H117" s="31"/>
    </row>
    <row r="118" spans="2:8" ht="12.75">
      <c r="B118" s="32"/>
      <c r="C118" s="33"/>
      <c r="D118" s="31"/>
      <c r="E118" s="31"/>
      <c r="F118" s="31"/>
      <c r="G118" s="31"/>
      <c r="H118" s="31"/>
    </row>
    <row r="119" spans="2:8" ht="12.75">
      <c r="B119" s="32"/>
      <c r="C119" s="33"/>
      <c r="D119" s="31"/>
      <c r="E119" s="31"/>
      <c r="F119" s="31"/>
      <c r="G119" s="31"/>
      <c r="H119" s="31"/>
    </row>
    <row r="120" spans="2:8" ht="12.75">
      <c r="B120" s="32"/>
      <c r="C120" s="33"/>
      <c r="D120" s="31"/>
      <c r="E120" s="31"/>
      <c r="F120" s="31"/>
      <c r="G120" s="31"/>
      <c r="H120" s="31"/>
    </row>
    <row r="121" spans="2:8" ht="12.75">
      <c r="B121" s="32"/>
      <c r="C121" s="33"/>
      <c r="D121" s="31"/>
      <c r="E121" s="31"/>
      <c r="F121" s="31"/>
      <c r="G121" s="31"/>
      <c r="H121" s="31"/>
    </row>
    <row r="122" spans="2:8" ht="12.75">
      <c r="B122" s="32"/>
      <c r="C122" s="33"/>
      <c r="D122" s="31"/>
      <c r="E122" s="31"/>
      <c r="F122" s="31"/>
      <c r="G122" s="31"/>
      <c r="H122" s="31"/>
    </row>
    <row r="123" spans="2:8" ht="12.75">
      <c r="B123" s="32"/>
      <c r="C123" s="33"/>
      <c r="D123" s="31"/>
      <c r="E123" s="31"/>
      <c r="F123" s="31"/>
      <c r="G123" s="31"/>
      <c r="H123" s="31"/>
    </row>
    <row r="124" spans="2:8" ht="12.75">
      <c r="B124" s="32"/>
      <c r="C124" s="33"/>
      <c r="D124" s="31"/>
      <c r="E124" s="31"/>
      <c r="F124" s="31"/>
      <c r="G124" s="31"/>
      <c r="H124" s="31"/>
    </row>
    <row r="125" spans="2:8" ht="12.75">
      <c r="B125" s="32"/>
      <c r="C125" s="33"/>
      <c r="D125" s="31"/>
      <c r="E125" s="31"/>
      <c r="F125" s="31"/>
      <c r="G125" s="31"/>
      <c r="H125" s="31"/>
    </row>
    <row r="126" spans="2:8" ht="12.75">
      <c r="B126" s="32"/>
      <c r="C126" s="33"/>
      <c r="D126" s="31"/>
      <c r="E126" s="31"/>
      <c r="F126" s="31"/>
      <c r="G126" s="31"/>
      <c r="H126" s="31"/>
    </row>
    <row r="127" spans="2:8" ht="12.75">
      <c r="B127" s="32"/>
      <c r="C127" s="33"/>
      <c r="D127" s="31"/>
      <c r="E127" s="31"/>
      <c r="F127" s="31"/>
      <c r="G127" s="31"/>
      <c r="H127" s="31"/>
    </row>
    <row r="128" spans="2:8" ht="12.75">
      <c r="B128" s="32"/>
      <c r="C128" s="33"/>
      <c r="D128" s="31"/>
      <c r="E128" s="31"/>
      <c r="F128" s="31"/>
      <c r="G128" s="31"/>
      <c r="H128" s="31"/>
    </row>
    <row r="129" spans="2:8" ht="12.75">
      <c r="B129" s="32"/>
      <c r="C129" s="33"/>
      <c r="D129" s="31"/>
      <c r="E129" s="31"/>
      <c r="F129" s="31"/>
      <c r="G129" s="31"/>
      <c r="H129" s="31"/>
    </row>
    <row r="130" spans="2:8" ht="12.75">
      <c r="B130" s="32"/>
      <c r="C130" s="33"/>
      <c r="D130" s="31"/>
      <c r="E130" s="31"/>
      <c r="F130" s="31"/>
      <c r="G130" s="31"/>
      <c r="H130" s="31"/>
    </row>
    <row r="131" spans="2:8" ht="12.75">
      <c r="B131" s="32"/>
      <c r="C131" s="33"/>
      <c r="D131" s="31"/>
      <c r="E131" s="31"/>
      <c r="F131" s="31"/>
      <c r="G131" s="31"/>
      <c r="H131" s="31"/>
    </row>
    <row r="132" spans="2:8" ht="12.75">
      <c r="B132" s="32"/>
      <c r="C132" s="33"/>
      <c r="D132" s="31"/>
      <c r="E132" s="31"/>
      <c r="F132" s="31"/>
      <c r="G132" s="31"/>
      <c r="H132" s="31"/>
    </row>
    <row r="133" spans="2:8" ht="12.75">
      <c r="B133" s="32"/>
      <c r="C133" s="33"/>
      <c r="D133" s="31"/>
      <c r="E133" s="31"/>
      <c r="F133" s="31"/>
      <c r="G133" s="31"/>
      <c r="H133" s="31"/>
    </row>
    <row r="134" spans="2:8" ht="12.75">
      <c r="B134" s="32"/>
      <c r="C134" s="33"/>
      <c r="D134" s="31"/>
      <c r="E134" s="31"/>
      <c r="F134" s="31"/>
      <c r="G134" s="31"/>
      <c r="H134" s="31"/>
    </row>
    <row r="135" spans="2:8" ht="12.75">
      <c r="B135" s="32"/>
      <c r="C135" s="33"/>
      <c r="D135" s="31"/>
      <c r="E135" s="31"/>
      <c r="F135" s="31"/>
      <c r="G135" s="31"/>
      <c r="H135" s="31"/>
    </row>
    <row r="136" spans="2:8" ht="12.75">
      <c r="B136" s="32"/>
      <c r="C136" s="33"/>
      <c r="D136" s="31"/>
      <c r="E136" s="31"/>
      <c r="F136" s="31"/>
      <c r="G136" s="31"/>
      <c r="H136" s="31"/>
    </row>
    <row r="137" spans="2:8" ht="12.75">
      <c r="B137" s="32"/>
      <c r="C137" s="33"/>
      <c r="D137" s="31"/>
      <c r="E137" s="31"/>
      <c r="F137" s="31"/>
      <c r="G137" s="31"/>
      <c r="H137" s="31"/>
    </row>
    <row r="138" spans="2:8" ht="12.75">
      <c r="B138" s="32"/>
      <c r="C138" s="33"/>
      <c r="D138" s="31"/>
      <c r="E138" s="31"/>
      <c r="F138" s="31"/>
      <c r="G138" s="31"/>
      <c r="H138" s="31"/>
    </row>
    <row r="139" spans="2:8" ht="12.75">
      <c r="B139" s="32"/>
      <c r="C139" s="33"/>
      <c r="D139" s="31"/>
      <c r="E139" s="31"/>
      <c r="F139" s="31"/>
      <c r="G139" s="31"/>
      <c r="H139" s="31"/>
    </row>
    <row r="140" spans="2:8" ht="12.75">
      <c r="B140" s="32"/>
      <c r="C140" s="33"/>
      <c r="D140" s="31"/>
      <c r="E140" s="31"/>
      <c r="F140" s="31"/>
      <c r="G140" s="31"/>
      <c r="H140" s="31"/>
    </row>
    <row r="141" spans="2:8" ht="12.75">
      <c r="B141" s="32"/>
      <c r="C141" s="33"/>
      <c r="D141" s="31"/>
      <c r="E141" s="31"/>
      <c r="F141" s="31"/>
      <c r="G141" s="31"/>
      <c r="H141" s="31"/>
    </row>
    <row r="142" spans="2:8" ht="12.75">
      <c r="B142" s="32"/>
      <c r="C142" s="33"/>
      <c r="D142" s="31"/>
      <c r="E142" s="31"/>
      <c r="F142" s="31"/>
      <c r="G142" s="31"/>
      <c r="H142" s="31"/>
    </row>
    <row r="143" spans="2:8" ht="12.75">
      <c r="B143" s="32"/>
      <c r="C143" s="33"/>
      <c r="D143" s="31"/>
      <c r="E143" s="31"/>
      <c r="F143" s="31"/>
      <c r="G143" s="31"/>
      <c r="H143" s="31"/>
    </row>
    <row r="144" spans="2:8" ht="12.75">
      <c r="B144" s="32"/>
      <c r="C144" s="33"/>
      <c r="D144" s="31"/>
      <c r="E144" s="31"/>
      <c r="F144" s="31"/>
      <c r="G144" s="31"/>
      <c r="H144" s="31"/>
    </row>
    <row r="145" spans="2:8" ht="12.75">
      <c r="B145" s="32"/>
      <c r="C145" s="33"/>
      <c r="D145" s="31"/>
      <c r="E145" s="31"/>
      <c r="F145" s="31"/>
      <c r="G145" s="31"/>
      <c r="H145" s="31"/>
    </row>
    <row r="146" spans="2:8" ht="12.75">
      <c r="B146" s="32"/>
      <c r="C146" s="33"/>
      <c r="D146" s="31"/>
      <c r="E146" s="31"/>
      <c r="F146" s="31"/>
      <c r="G146" s="31"/>
      <c r="H146" s="31"/>
    </row>
    <row r="147" spans="2:8" ht="12.75">
      <c r="B147" s="32"/>
      <c r="C147" s="33"/>
      <c r="D147" s="31"/>
      <c r="E147" s="31"/>
      <c r="F147" s="31"/>
      <c r="G147" s="31"/>
      <c r="H147" s="31"/>
    </row>
    <row r="148" spans="2:8" ht="12.75">
      <c r="B148" s="32"/>
      <c r="C148" s="33"/>
      <c r="D148" s="31"/>
      <c r="E148" s="31"/>
      <c r="F148" s="31"/>
      <c r="G148" s="31"/>
      <c r="H148" s="31"/>
    </row>
    <row r="149" spans="2:8" ht="12.75">
      <c r="B149" s="32"/>
      <c r="C149" s="33"/>
      <c r="D149" s="31"/>
      <c r="E149" s="31"/>
      <c r="F149" s="31"/>
      <c r="G149" s="31"/>
      <c r="H149" s="31"/>
    </row>
    <row r="150" spans="2:8" ht="12.75">
      <c r="B150" s="32"/>
      <c r="C150" s="33"/>
      <c r="D150" s="31"/>
      <c r="E150" s="31"/>
      <c r="F150" s="31"/>
      <c r="G150" s="31"/>
      <c r="H150" s="31"/>
    </row>
    <row r="151" spans="2:8" ht="12.75">
      <c r="B151" s="32"/>
      <c r="C151" s="33"/>
      <c r="D151" s="31"/>
      <c r="E151" s="31"/>
      <c r="F151" s="31"/>
      <c r="G151" s="31"/>
      <c r="H151" s="31"/>
    </row>
    <row r="152" spans="2:8" ht="12.75">
      <c r="B152" s="32"/>
      <c r="C152" s="33"/>
      <c r="D152" s="31"/>
      <c r="E152" s="31"/>
      <c r="F152" s="31"/>
      <c r="G152" s="31"/>
      <c r="H152" s="31"/>
    </row>
    <row r="153" spans="2:8" ht="12.75">
      <c r="B153" s="32"/>
      <c r="C153" s="33"/>
      <c r="D153" s="31"/>
      <c r="E153" s="31"/>
      <c r="F153" s="31"/>
      <c r="G153" s="31"/>
      <c r="H153" s="31"/>
    </row>
    <row r="154" spans="2:8" ht="12.75">
      <c r="B154" s="32"/>
      <c r="C154" s="33"/>
      <c r="D154" s="31"/>
      <c r="E154" s="31"/>
      <c r="F154" s="31"/>
      <c r="G154" s="31"/>
      <c r="H154" s="31"/>
    </row>
    <row r="155" spans="2:8" ht="12.75">
      <c r="B155" s="32"/>
      <c r="C155" s="33"/>
      <c r="D155" s="31"/>
      <c r="E155" s="31"/>
      <c r="F155" s="31"/>
      <c r="G155" s="31"/>
      <c r="H155" s="31"/>
    </row>
    <row r="156" spans="2:8" ht="12.75">
      <c r="B156" s="32"/>
      <c r="C156" s="33"/>
      <c r="D156" s="31"/>
      <c r="E156" s="31"/>
      <c r="F156" s="31"/>
      <c r="G156" s="31"/>
      <c r="H156" s="31"/>
    </row>
    <row r="157" spans="2:8" ht="12.75">
      <c r="B157" s="32"/>
      <c r="C157" s="33"/>
      <c r="D157" s="31"/>
      <c r="E157" s="31"/>
      <c r="F157" s="31"/>
      <c r="G157" s="31"/>
      <c r="H157" s="31"/>
    </row>
    <row r="158" spans="2:8" ht="12.75">
      <c r="B158" s="32"/>
      <c r="C158" s="33"/>
      <c r="D158" s="31"/>
      <c r="E158" s="31"/>
      <c r="F158" s="31"/>
      <c r="G158" s="31"/>
      <c r="H158" s="31"/>
    </row>
    <row r="159" spans="2:8" ht="12.75">
      <c r="B159" s="32"/>
      <c r="C159" s="33"/>
      <c r="D159" s="31"/>
      <c r="E159" s="31"/>
      <c r="F159" s="31"/>
      <c r="G159" s="31"/>
      <c r="H159" s="31"/>
    </row>
    <row r="160" spans="2:8" ht="12.75">
      <c r="B160" s="32"/>
      <c r="C160" s="33"/>
      <c r="D160" s="31"/>
      <c r="E160" s="31"/>
      <c r="F160" s="31"/>
      <c r="G160" s="31"/>
      <c r="H160" s="31"/>
    </row>
    <row r="161" spans="2:8" ht="12.75">
      <c r="B161" s="32"/>
      <c r="C161" s="33"/>
      <c r="D161" s="31"/>
      <c r="E161" s="31"/>
      <c r="F161" s="31"/>
      <c r="G161" s="31"/>
      <c r="H161" s="31"/>
    </row>
    <row r="162" spans="2:8" ht="12.75">
      <c r="B162" s="32"/>
      <c r="C162" s="33"/>
      <c r="D162" s="31"/>
      <c r="E162" s="31"/>
      <c r="F162" s="31"/>
      <c r="G162" s="31"/>
      <c r="H162" s="31"/>
    </row>
    <row r="163" spans="2:8" ht="12.75">
      <c r="B163" s="32"/>
      <c r="C163" s="33"/>
      <c r="D163" s="31"/>
      <c r="E163" s="31"/>
      <c r="F163" s="31"/>
      <c r="G163" s="31"/>
      <c r="H163" s="31"/>
    </row>
    <row r="164" spans="2:8" ht="12.75">
      <c r="B164" s="32"/>
      <c r="C164" s="33"/>
      <c r="D164" s="31"/>
      <c r="E164" s="31"/>
      <c r="F164" s="31"/>
      <c r="G164" s="31"/>
      <c r="H164" s="31"/>
    </row>
    <row r="165" spans="2:8" ht="12.75">
      <c r="B165" s="32"/>
      <c r="C165" s="33"/>
      <c r="D165" s="31"/>
      <c r="E165" s="31"/>
      <c r="F165" s="31"/>
      <c r="G165" s="31"/>
      <c r="H165" s="31"/>
    </row>
    <row r="166" spans="2:8" ht="12.75">
      <c r="B166" s="32"/>
      <c r="C166" s="33"/>
      <c r="D166" s="31"/>
      <c r="E166" s="31"/>
      <c r="F166" s="31"/>
      <c r="G166" s="31"/>
      <c r="H166" s="31"/>
    </row>
    <row r="167" spans="2:8" ht="12.75">
      <c r="B167" s="32"/>
      <c r="C167" s="33"/>
      <c r="D167" s="31"/>
      <c r="E167" s="31"/>
      <c r="F167" s="31"/>
      <c r="G167" s="31"/>
      <c r="H167" s="31"/>
    </row>
    <row r="168" spans="2:8" ht="12.75">
      <c r="B168" s="32"/>
      <c r="C168" s="33"/>
      <c r="D168" s="31"/>
      <c r="E168" s="31"/>
      <c r="F168" s="31"/>
      <c r="G168" s="31"/>
      <c r="H168" s="31"/>
    </row>
    <row r="169" spans="2:8" ht="12.75">
      <c r="B169" s="32"/>
      <c r="C169" s="33"/>
      <c r="D169" s="31"/>
      <c r="E169" s="31"/>
      <c r="F169" s="31"/>
      <c r="G169" s="31"/>
      <c r="H169" s="31"/>
    </row>
    <row r="170" spans="2:8" ht="12.75">
      <c r="B170" s="32"/>
      <c r="C170" s="33"/>
      <c r="D170" s="31"/>
      <c r="E170" s="31"/>
      <c r="F170" s="31"/>
      <c r="G170" s="31"/>
      <c r="H170" s="31"/>
    </row>
    <row r="171" spans="2:8" ht="12.75">
      <c r="B171" s="32"/>
      <c r="C171" s="33"/>
      <c r="D171" s="31"/>
      <c r="E171" s="31"/>
      <c r="F171" s="31"/>
      <c r="G171" s="31"/>
      <c r="H171" s="31"/>
    </row>
    <row r="172" spans="2:8" ht="12.75">
      <c r="B172" s="32"/>
      <c r="C172" s="33"/>
      <c r="D172" s="31"/>
      <c r="E172" s="31"/>
      <c r="F172" s="31"/>
      <c r="G172" s="31"/>
      <c r="H172" s="31"/>
    </row>
    <row r="173" spans="2:8" ht="12.75">
      <c r="B173" s="32"/>
      <c r="C173" s="33"/>
      <c r="D173" s="31"/>
      <c r="E173" s="31"/>
      <c r="F173" s="31"/>
      <c r="G173" s="31"/>
      <c r="H173" s="31"/>
    </row>
    <row r="174" spans="2:8" ht="12.75">
      <c r="B174" s="32"/>
      <c r="C174" s="33"/>
      <c r="D174" s="31"/>
      <c r="E174" s="31"/>
      <c r="F174" s="31"/>
      <c r="G174" s="31"/>
      <c r="H174" s="31"/>
    </row>
    <row r="175" spans="2:8" ht="12.75">
      <c r="B175" s="32"/>
      <c r="C175" s="33"/>
      <c r="D175" s="31"/>
      <c r="E175" s="31"/>
      <c r="F175" s="31"/>
      <c r="G175" s="31"/>
      <c r="H175" s="31"/>
    </row>
    <row r="176" spans="2:8" ht="12.75">
      <c r="B176" s="32"/>
      <c r="C176" s="33"/>
      <c r="D176" s="31"/>
      <c r="E176" s="31"/>
      <c r="F176" s="31"/>
      <c r="G176" s="31"/>
      <c r="H176" s="31"/>
    </row>
    <row r="177" spans="2:8" ht="12.75">
      <c r="B177" s="32"/>
      <c r="C177" s="33"/>
      <c r="D177" s="31"/>
      <c r="E177" s="31"/>
      <c r="F177" s="31"/>
      <c r="G177" s="31"/>
      <c r="H177" s="31"/>
    </row>
    <row r="178" spans="2:8" ht="12.75">
      <c r="B178" s="32"/>
      <c r="C178" s="33"/>
      <c r="D178" s="31"/>
      <c r="E178" s="31"/>
      <c r="F178" s="31"/>
      <c r="G178" s="31"/>
      <c r="H178" s="31"/>
    </row>
    <row r="179" spans="2:8" ht="12.75">
      <c r="B179" s="32"/>
      <c r="C179" s="33"/>
      <c r="D179" s="31"/>
      <c r="E179" s="31"/>
      <c r="F179" s="31"/>
      <c r="G179" s="31"/>
      <c r="H179" s="31"/>
    </row>
    <row r="180" spans="2:8" ht="12.75">
      <c r="B180" s="32"/>
      <c r="C180" s="33"/>
      <c r="D180" s="31"/>
      <c r="E180" s="31"/>
      <c r="F180" s="31"/>
      <c r="G180" s="31"/>
      <c r="H180" s="31"/>
    </row>
    <row r="181" spans="2:8" ht="12.75">
      <c r="B181" s="32"/>
      <c r="C181" s="33"/>
      <c r="D181" s="31"/>
      <c r="E181" s="31"/>
      <c r="F181" s="31"/>
      <c r="G181" s="31"/>
      <c r="H181" s="31"/>
    </row>
    <row r="182" spans="2:8" ht="12.75">
      <c r="B182" s="32"/>
      <c r="C182" s="33"/>
      <c r="D182" s="31"/>
      <c r="E182" s="31"/>
      <c r="F182" s="31"/>
      <c r="G182" s="31"/>
      <c r="H182" s="31"/>
    </row>
    <row r="183" spans="2:8" ht="12.75">
      <c r="B183" s="32"/>
      <c r="C183" s="33"/>
      <c r="D183" s="31"/>
      <c r="E183" s="31"/>
      <c r="F183" s="31"/>
      <c r="G183" s="31"/>
      <c r="H183" s="31"/>
    </row>
    <row r="184" spans="2:8" ht="12.75">
      <c r="B184" s="32"/>
      <c r="C184" s="33"/>
      <c r="D184" s="31"/>
      <c r="E184" s="31"/>
      <c r="F184" s="31"/>
      <c r="G184" s="31"/>
      <c r="H184" s="31"/>
    </row>
    <row r="185" spans="2:8" ht="12.75">
      <c r="B185" s="32"/>
      <c r="C185" s="33"/>
      <c r="D185" s="31"/>
      <c r="E185" s="31"/>
      <c r="F185" s="31"/>
      <c r="G185" s="31"/>
      <c r="H185" s="31"/>
    </row>
    <row r="186" spans="2:8" ht="12.75">
      <c r="B186" s="32"/>
      <c r="C186" s="33"/>
      <c r="D186" s="31"/>
      <c r="E186" s="31"/>
      <c r="F186" s="31"/>
      <c r="G186" s="31"/>
      <c r="H186" s="31"/>
    </row>
    <row r="187" spans="2:8" ht="12.75">
      <c r="B187" s="32"/>
      <c r="C187" s="33"/>
      <c r="D187" s="31"/>
      <c r="E187" s="31"/>
      <c r="F187" s="31"/>
      <c r="G187" s="31"/>
      <c r="H187" s="31"/>
    </row>
    <row r="188" spans="2:8" ht="12.75">
      <c r="B188" s="32"/>
      <c r="C188" s="33"/>
      <c r="D188" s="31"/>
      <c r="E188" s="31"/>
      <c r="F188" s="31"/>
      <c r="G188" s="31"/>
      <c r="H188" s="31"/>
    </row>
    <row r="189" spans="2:8" ht="12.75">
      <c r="B189" s="32"/>
      <c r="C189" s="33"/>
      <c r="D189" s="31"/>
      <c r="E189" s="31"/>
      <c r="F189" s="31"/>
      <c r="G189" s="31"/>
      <c r="H189" s="31"/>
    </row>
    <row r="190" spans="2:8" ht="12.75">
      <c r="B190" s="32"/>
      <c r="C190" s="33"/>
      <c r="D190" s="31"/>
      <c r="E190" s="31"/>
      <c r="F190" s="31"/>
      <c r="G190" s="31"/>
      <c r="H190" s="31"/>
    </row>
    <row r="191" spans="2:8" ht="12.75">
      <c r="B191" s="32"/>
      <c r="C191" s="33"/>
      <c r="D191" s="31"/>
      <c r="E191" s="31"/>
      <c r="F191" s="31"/>
      <c r="G191" s="31"/>
      <c r="H191" s="31"/>
    </row>
    <row r="192" spans="2:8" ht="12.75">
      <c r="B192" s="32"/>
      <c r="C192" s="33"/>
      <c r="D192" s="31"/>
      <c r="E192" s="31"/>
      <c r="F192" s="31"/>
      <c r="G192" s="31"/>
      <c r="H192" s="31"/>
    </row>
    <row r="193" spans="2:8" ht="12.75">
      <c r="B193" s="32"/>
      <c r="C193" s="33"/>
      <c r="D193" s="31"/>
      <c r="E193" s="31"/>
      <c r="F193" s="31"/>
      <c r="G193" s="31"/>
      <c r="H193" s="31"/>
    </row>
    <row r="194" spans="2:8" ht="12.75">
      <c r="B194" s="32"/>
      <c r="C194" s="33"/>
      <c r="D194" s="31"/>
      <c r="E194" s="31"/>
      <c r="F194" s="31"/>
      <c r="G194" s="31"/>
      <c r="H194" s="31"/>
    </row>
    <row r="195" spans="2:8" ht="12.75">
      <c r="B195" s="32"/>
      <c r="C195" s="33"/>
      <c r="D195" s="31"/>
      <c r="E195" s="31"/>
      <c r="F195" s="31"/>
      <c r="G195" s="31"/>
      <c r="H195" s="31"/>
    </row>
    <row r="196" spans="2:8" ht="12.75">
      <c r="B196" s="32"/>
      <c r="C196" s="33"/>
      <c r="D196" s="31"/>
      <c r="E196" s="31"/>
      <c r="F196" s="31"/>
      <c r="G196" s="31"/>
      <c r="H196" s="31"/>
    </row>
    <row r="197" spans="2:8" ht="12.75">
      <c r="B197" s="32"/>
      <c r="C197" s="33"/>
      <c r="D197" s="31"/>
      <c r="E197" s="31"/>
      <c r="F197" s="31"/>
      <c r="G197" s="31"/>
      <c r="H197" s="31"/>
    </row>
    <row r="198" spans="2:8" ht="12.75">
      <c r="B198" s="32"/>
      <c r="C198" s="33"/>
      <c r="D198" s="31"/>
      <c r="E198" s="31"/>
      <c r="F198" s="31"/>
      <c r="G198" s="31"/>
      <c r="H198" s="31"/>
    </row>
    <row r="199" spans="2:8" ht="12.75">
      <c r="B199" s="32"/>
      <c r="C199" s="33"/>
      <c r="D199" s="31"/>
      <c r="E199" s="31"/>
      <c r="F199" s="31"/>
      <c r="G199" s="31"/>
      <c r="H199" s="31"/>
    </row>
    <row r="200" spans="2:8" ht="12.75">
      <c r="B200" s="32"/>
      <c r="C200" s="33"/>
      <c r="D200" s="31"/>
      <c r="E200" s="31"/>
      <c r="F200" s="31"/>
      <c r="G200" s="31"/>
      <c r="H200" s="31"/>
    </row>
    <row r="201" spans="2:8" ht="12.75">
      <c r="B201" s="32"/>
      <c r="C201" s="33"/>
      <c r="D201" s="31"/>
      <c r="E201" s="31"/>
      <c r="F201" s="31"/>
      <c r="G201" s="31"/>
      <c r="H201" s="31"/>
    </row>
    <row r="202" spans="2:8" ht="12.75">
      <c r="B202" s="32"/>
      <c r="C202" s="33"/>
      <c r="D202" s="31"/>
      <c r="E202" s="31"/>
      <c r="F202" s="31"/>
      <c r="G202" s="31"/>
      <c r="H202" s="31"/>
    </row>
    <row r="203" spans="2:8" ht="12.75">
      <c r="B203" s="32"/>
      <c r="C203" s="33"/>
      <c r="D203" s="31"/>
      <c r="E203" s="31"/>
      <c r="F203" s="31"/>
      <c r="G203" s="31"/>
      <c r="H203" s="31"/>
    </row>
    <row r="204" spans="2:8" ht="12.75">
      <c r="B204" s="32"/>
      <c r="C204" s="33"/>
      <c r="D204" s="33"/>
      <c r="E204" s="33"/>
      <c r="F204" s="33"/>
      <c r="G204" s="33"/>
      <c r="H204" s="33"/>
    </row>
    <row r="205" spans="2:8" ht="12.75">
      <c r="B205" s="32"/>
      <c r="C205" s="33"/>
      <c r="D205" s="33"/>
      <c r="E205" s="33"/>
      <c r="F205" s="33"/>
      <c r="G205" s="33"/>
      <c r="H205" s="33"/>
    </row>
    <row r="206" spans="2:8" ht="12.75">
      <c r="B206" s="32"/>
      <c r="C206" s="33"/>
      <c r="D206" s="33"/>
      <c r="E206" s="33"/>
      <c r="F206" s="33"/>
      <c r="G206" s="33"/>
      <c r="H206" s="33"/>
    </row>
    <row r="207" spans="2:8" ht="12.75">
      <c r="B207" s="32"/>
      <c r="C207" s="33"/>
      <c r="D207" s="33"/>
      <c r="E207" s="33"/>
      <c r="F207" s="33"/>
      <c r="G207" s="33"/>
      <c r="H207" s="33"/>
    </row>
    <row r="208" spans="2:8" ht="12.75">
      <c r="B208" s="32"/>
      <c r="C208" s="33"/>
      <c r="D208" s="33"/>
      <c r="E208" s="33"/>
      <c r="F208" s="33"/>
      <c r="G208" s="33"/>
      <c r="H208" s="33"/>
    </row>
    <row r="209" spans="2:8" ht="12.75">
      <c r="B209" s="32"/>
      <c r="C209" s="33"/>
      <c r="D209" s="33"/>
      <c r="E209" s="33"/>
      <c r="F209" s="33"/>
      <c r="G209" s="33"/>
      <c r="H209" s="33"/>
    </row>
    <row r="210" spans="2:8" ht="12.75">
      <c r="B210" s="32"/>
      <c r="C210" s="33"/>
      <c r="D210" s="33"/>
      <c r="E210" s="33"/>
      <c r="F210" s="33"/>
      <c r="G210" s="33"/>
      <c r="H210" s="33"/>
    </row>
    <row r="211" spans="2:8" ht="12.75">
      <c r="B211" s="32"/>
      <c r="C211" s="33"/>
      <c r="D211" s="33"/>
      <c r="E211" s="33"/>
      <c r="F211" s="33"/>
      <c r="G211" s="33"/>
      <c r="H211" s="33"/>
    </row>
    <row r="212" spans="2:8" ht="12.75">
      <c r="B212" s="32"/>
      <c r="C212" s="33"/>
      <c r="D212" s="33"/>
      <c r="E212" s="33"/>
      <c r="F212" s="33"/>
      <c r="G212" s="33"/>
      <c r="H212" s="33"/>
    </row>
    <row r="213" spans="2:8" ht="12.75">
      <c r="B213" s="32"/>
      <c r="C213" s="33"/>
      <c r="D213" s="33"/>
      <c r="E213" s="33"/>
      <c r="F213" s="33"/>
      <c r="G213" s="33"/>
      <c r="H213" s="33"/>
    </row>
    <row r="214" spans="2:8" ht="12.75">
      <c r="B214" s="32"/>
      <c r="C214" s="33"/>
      <c r="D214" s="33"/>
      <c r="E214" s="33"/>
      <c r="F214" s="33"/>
      <c r="G214" s="33"/>
      <c r="H214" s="33"/>
    </row>
    <row r="215" spans="2:8" ht="12.75">
      <c r="B215" s="32"/>
      <c r="C215" s="33"/>
      <c r="D215" s="33"/>
      <c r="E215" s="33"/>
      <c r="F215" s="33"/>
      <c r="G215" s="33"/>
      <c r="H215" s="33"/>
    </row>
    <row r="216" spans="2:8" ht="12.75">
      <c r="B216" s="32"/>
      <c r="C216" s="33"/>
      <c r="D216" s="33"/>
      <c r="E216" s="33"/>
      <c r="F216" s="33"/>
      <c r="G216" s="33"/>
      <c r="H216" s="33"/>
    </row>
    <row r="217" spans="2:8" ht="12.75">
      <c r="B217" s="32"/>
      <c r="C217" s="33"/>
      <c r="D217" s="33"/>
      <c r="E217" s="33"/>
      <c r="F217" s="33"/>
      <c r="G217" s="33"/>
      <c r="H217" s="33"/>
    </row>
    <row r="218" spans="2:8" ht="12.75">
      <c r="B218" s="32"/>
      <c r="C218" s="33"/>
      <c r="D218" s="33"/>
      <c r="E218" s="33"/>
      <c r="F218" s="33"/>
      <c r="G218" s="33"/>
      <c r="H218" s="33"/>
    </row>
    <row r="219" spans="2:8" ht="12.75">
      <c r="B219" s="32"/>
      <c r="C219" s="33"/>
      <c r="D219" s="33"/>
      <c r="E219" s="33"/>
      <c r="F219" s="33"/>
      <c r="G219" s="33"/>
      <c r="H219" s="33"/>
    </row>
    <row r="220" spans="2:8" ht="12.75">
      <c r="B220" s="32"/>
      <c r="C220" s="33"/>
      <c r="D220" s="33"/>
      <c r="E220" s="33"/>
      <c r="F220" s="33"/>
      <c r="G220" s="33"/>
      <c r="H220" s="33"/>
    </row>
    <row r="221" spans="2:8" ht="12.75">
      <c r="B221" s="32"/>
      <c r="C221" s="33"/>
      <c r="D221" s="33"/>
      <c r="E221" s="33"/>
      <c r="F221" s="33"/>
      <c r="G221" s="33"/>
      <c r="H221" s="33"/>
    </row>
    <row r="222" spans="2:8" ht="12.75">
      <c r="B222" s="32"/>
      <c r="C222" s="33"/>
      <c r="D222" s="33"/>
      <c r="E222" s="33"/>
      <c r="F222" s="33"/>
      <c r="G222" s="33"/>
      <c r="H222" s="33"/>
    </row>
    <row r="223" spans="2:8" ht="12.75">
      <c r="B223" s="32"/>
      <c r="C223" s="33"/>
      <c r="D223" s="33"/>
      <c r="E223" s="33"/>
      <c r="F223" s="33"/>
      <c r="G223" s="33"/>
      <c r="H223" s="33"/>
    </row>
    <row r="224" spans="2:8" ht="12.75">
      <c r="B224" s="32"/>
      <c r="C224" s="33"/>
      <c r="D224" s="33"/>
      <c r="E224" s="33"/>
      <c r="F224" s="33"/>
      <c r="G224" s="33"/>
      <c r="H224" s="33"/>
    </row>
    <row r="225" spans="2:8" ht="12.75">
      <c r="B225" s="32"/>
      <c r="C225" s="33"/>
      <c r="D225" s="33"/>
      <c r="E225" s="33"/>
      <c r="F225" s="33"/>
      <c r="G225" s="33"/>
      <c r="H225" s="33"/>
    </row>
    <row r="226" spans="2:8" ht="12.75">
      <c r="B226" s="32"/>
      <c r="C226" s="33"/>
      <c r="D226" s="33"/>
      <c r="E226" s="33"/>
      <c r="F226" s="33"/>
      <c r="G226" s="33"/>
      <c r="H226" s="33"/>
    </row>
    <row r="227" spans="2:8" ht="12.75">
      <c r="B227" s="32"/>
      <c r="C227" s="33"/>
      <c r="D227" s="33"/>
      <c r="E227" s="33"/>
      <c r="F227" s="33"/>
      <c r="G227" s="33"/>
      <c r="H227" s="33"/>
    </row>
    <row r="228" spans="2:8" ht="12.75">
      <c r="B228" s="32"/>
      <c r="C228" s="33"/>
      <c r="D228" s="33"/>
      <c r="E228" s="33"/>
      <c r="F228" s="33"/>
      <c r="G228" s="33"/>
      <c r="H228" s="33"/>
    </row>
    <row r="229" spans="2:8" ht="12.75">
      <c r="B229" s="32"/>
      <c r="C229" s="33"/>
      <c r="D229" s="33"/>
      <c r="E229" s="33"/>
      <c r="F229" s="33"/>
      <c r="G229" s="33"/>
      <c r="H229" s="33"/>
    </row>
    <row r="230" spans="2:8" ht="12.75">
      <c r="B230" s="32"/>
      <c r="C230" s="33"/>
      <c r="D230" s="33"/>
      <c r="E230" s="33"/>
      <c r="F230" s="33"/>
      <c r="G230" s="33"/>
      <c r="H230" s="33"/>
    </row>
    <row r="231" spans="2:8" ht="12.75">
      <c r="B231" s="32"/>
      <c r="C231" s="33"/>
      <c r="D231" s="33"/>
      <c r="E231" s="33"/>
      <c r="F231" s="33"/>
      <c r="G231" s="33"/>
      <c r="H231" s="33"/>
    </row>
    <row r="232" spans="2:8" ht="12.75">
      <c r="B232" s="32"/>
      <c r="C232" s="33"/>
      <c r="D232" s="33"/>
      <c r="E232" s="33"/>
      <c r="F232" s="33"/>
      <c r="G232" s="33"/>
      <c r="H232" s="33"/>
    </row>
    <row r="233" spans="2:8" ht="12.75">
      <c r="B233" s="32"/>
      <c r="C233" s="33"/>
      <c r="D233" s="33"/>
      <c r="E233" s="33"/>
      <c r="F233" s="33"/>
      <c r="G233" s="33"/>
      <c r="H233" s="33"/>
    </row>
    <row r="234" spans="2:8" ht="12.75">
      <c r="B234" s="32"/>
      <c r="C234" s="33"/>
      <c r="D234" s="33"/>
      <c r="E234" s="33"/>
      <c r="F234" s="33"/>
      <c r="G234" s="33"/>
      <c r="H234" s="33"/>
    </row>
    <row r="235" spans="2:8" ht="12.75">
      <c r="B235" s="32"/>
      <c r="C235" s="33"/>
      <c r="D235" s="33"/>
      <c r="E235" s="33"/>
      <c r="F235" s="33"/>
      <c r="G235" s="33"/>
      <c r="H235" s="33"/>
    </row>
    <row r="236" spans="2:8" ht="12.75">
      <c r="B236" s="32"/>
      <c r="C236" s="33"/>
      <c r="D236" s="33"/>
      <c r="E236" s="33"/>
      <c r="F236" s="33"/>
      <c r="G236" s="33"/>
      <c r="H236" s="33"/>
    </row>
    <row r="237" spans="2:8" ht="12.75">
      <c r="B237" s="32"/>
      <c r="C237" s="33"/>
      <c r="D237" s="33"/>
      <c r="E237" s="33"/>
      <c r="F237" s="33"/>
      <c r="G237" s="33"/>
      <c r="H237" s="33"/>
    </row>
    <row r="238" spans="2:8" ht="12.75">
      <c r="B238" s="32"/>
      <c r="C238" s="33"/>
      <c r="D238" s="33"/>
      <c r="E238" s="33"/>
      <c r="F238" s="33"/>
      <c r="G238" s="33"/>
      <c r="H238" s="33"/>
    </row>
    <row r="239" spans="2:8" ht="12.75">
      <c r="B239" s="32"/>
      <c r="C239" s="33"/>
      <c r="D239" s="33"/>
      <c r="E239" s="33"/>
      <c r="F239" s="33"/>
      <c r="G239" s="33"/>
      <c r="H239" s="33"/>
    </row>
    <row r="240" spans="2:8" ht="12.75">
      <c r="B240" s="32"/>
      <c r="C240" s="33"/>
      <c r="D240" s="33"/>
      <c r="E240" s="33"/>
      <c r="F240" s="33"/>
      <c r="G240" s="33"/>
      <c r="H240" s="33"/>
    </row>
    <row r="241" spans="2:8" ht="12.75">
      <c r="B241" s="32"/>
      <c r="C241" s="33"/>
      <c r="D241" s="33"/>
      <c r="E241" s="33"/>
      <c r="F241" s="33"/>
      <c r="G241" s="33"/>
      <c r="H241" s="33"/>
    </row>
    <row r="242" spans="2:8" ht="12.75">
      <c r="B242" s="32"/>
      <c r="C242" s="33"/>
      <c r="D242" s="33"/>
      <c r="E242" s="33"/>
      <c r="F242" s="33"/>
      <c r="G242" s="33"/>
      <c r="H242" s="33"/>
    </row>
    <row r="243" spans="2:8" ht="12.75">
      <c r="B243" s="32"/>
      <c r="C243" s="33"/>
      <c r="D243" s="33"/>
      <c r="E243" s="33"/>
      <c r="F243" s="33"/>
      <c r="G243" s="33"/>
      <c r="H243" s="33"/>
    </row>
    <row r="244" spans="2:8" ht="12.75">
      <c r="B244" s="32"/>
      <c r="C244" s="33"/>
      <c r="D244" s="33"/>
      <c r="E244" s="33"/>
      <c r="F244" s="33"/>
      <c r="G244" s="33"/>
      <c r="H244" s="33"/>
    </row>
    <row r="245" spans="2:8" ht="12.75">
      <c r="B245" s="32"/>
      <c r="C245" s="33"/>
      <c r="D245" s="33"/>
      <c r="E245" s="33"/>
      <c r="F245" s="33"/>
      <c r="G245" s="33"/>
      <c r="H245" s="33"/>
    </row>
    <row r="246" spans="2:8" ht="12.75">
      <c r="B246" s="32"/>
      <c r="C246" s="33"/>
      <c r="D246" s="33"/>
      <c r="E246" s="33"/>
      <c r="F246" s="33"/>
      <c r="G246" s="33"/>
      <c r="H246" s="33"/>
    </row>
    <row r="247" spans="2:8" ht="12.75">
      <c r="B247" s="32"/>
      <c r="C247" s="33"/>
      <c r="D247" s="33"/>
      <c r="E247" s="33"/>
      <c r="F247" s="33"/>
      <c r="G247" s="33"/>
      <c r="H247" s="33"/>
    </row>
    <row r="248" spans="2:8" ht="12.75">
      <c r="B248" s="32"/>
      <c r="C248" s="33"/>
      <c r="D248" s="33"/>
      <c r="E248" s="33"/>
      <c r="F248" s="33"/>
      <c r="G248" s="33"/>
      <c r="H248" s="33"/>
    </row>
    <row r="249" spans="2:8" ht="12.75">
      <c r="B249" s="32"/>
      <c r="C249" s="33"/>
      <c r="D249" s="33"/>
      <c r="E249" s="33"/>
      <c r="F249" s="33"/>
      <c r="G249" s="33"/>
      <c r="H249" s="33"/>
    </row>
    <row r="250" spans="2:8" ht="12.75">
      <c r="B250" s="32"/>
      <c r="C250" s="33"/>
      <c r="D250" s="33"/>
      <c r="E250" s="33"/>
      <c r="F250" s="33"/>
      <c r="G250" s="33"/>
      <c r="H250" s="33"/>
    </row>
    <row r="251" spans="2:8" ht="12.75">
      <c r="B251" s="32"/>
      <c r="C251" s="33"/>
      <c r="D251" s="33"/>
      <c r="E251" s="33"/>
      <c r="F251" s="33"/>
      <c r="G251" s="33"/>
      <c r="H251" s="33"/>
    </row>
    <row r="252" spans="2:8" ht="12.75">
      <c r="B252" s="32"/>
      <c r="C252" s="33"/>
      <c r="D252" s="33"/>
      <c r="E252" s="33"/>
      <c r="F252" s="33"/>
      <c r="G252" s="33"/>
      <c r="H252" s="33"/>
    </row>
    <row r="253" spans="2:8" ht="12.75">
      <c r="B253" s="32"/>
      <c r="C253" s="33"/>
      <c r="D253" s="33"/>
      <c r="E253" s="33"/>
      <c r="F253" s="33"/>
      <c r="G253" s="33"/>
      <c r="H253" s="33"/>
    </row>
    <row r="254" spans="2:8" ht="12.75">
      <c r="B254" s="32"/>
      <c r="C254" s="33"/>
      <c r="D254" s="33"/>
      <c r="E254" s="33"/>
      <c r="F254" s="33"/>
      <c r="G254" s="33"/>
      <c r="H254" s="33"/>
    </row>
    <row r="255" spans="2:8" ht="12.75">
      <c r="B255" s="32"/>
      <c r="C255" s="33"/>
      <c r="D255" s="33"/>
      <c r="E255" s="33"/>
      <c r="F255" s="33"/>
      <c r="G255" s="33"/>
      <c r="H255" s="33"/>
    </row>
    <row r="256" spans="2:8" ht="12.75">
      <c r="B256" s="32"/>
      <c r="C256" s="33"/>
      <c r="D256" s="33"/>
      <c r="E256" s="33"/>
      <c r="F256" s="33"/>
      <c r="G256" s="33"/>
      <c r="H256" s="33"/>
    </row>
    <row r="257" spans="2:8" ht="12.75">
      <c r="B257" s="32"/>
      <c r="C257" s="33"/>
      <c r="D257" s="33"/>
      <c r="E257" s="33"/>
      <c r="F257" s="33"/>
      <c r="G257" s="33"/>
      <c r="H257" s="33"/>
    </row>
    <row r="258" spans="2:8" ht="12.75">
      <c r="B258" s="32"/>
      <c r="C258" s="33"/>
      <c r="D258" s="33"/>
      <c r="E258" s="33"/>
      <c r="F258" s="33"/>
      <c r="G258" s="33"/>
      <c r="H258" s="33"/>
    </row>
    <row r="259" spans="2:8" ht="12.75">
      <c r="B259" s="32"/>
      <c r="C259" s="33"/>
      <c r="D259" s="33"/>
      <c r="E259" s="33"/>
      <c r="F259" s="33"/>
      <c r="G259" s="33"/>
      <c r="H259" s="33"/>
    </row>
    <row r="260" spans="2:8" ht="12.75">
      <c r="B260" s="32"/>
      <c r="C260" s="33"/>
      <c r="D260" s="33"/>
      <c r="E260" s="33"/>
      <c r="F260" s="33"/>
      <c r="G260" s="33"/>
      <c r="H260" s="33"/>
    </row>
    <row r="261" spans="2:8" ht="12.75">
      <c r="B261" s="32"/>
      <c r="C261" s="33"/>
      <c r="D261" s="33"/>
      <c r="E261" s="33"/>
      <c r="F261" s="33"/>
      <c r="G261" s="33"/>
      <c r="H261" s="33"/>
    </row>
    <row r="262" spans="2:8" ht="12.75">
      <c r="B262" s="32"/>
      <c r="C262" s="33"/>
      <c r="D262" s="33"/>
      <c r="E262" s="33"/>
      <c r="F262" s="33"/>
      <c r="G262" s="33"/>
      <c r="H262" s="33"/>
    </row>
    <row r="263" spans="2:8" ht="12.75">
      <c r="B263" s="32"/>
      <c r="C263" s="33"/>
      <c r="D263" s="33"/>
      <c r="E263" s="33"/>
      <c r="F263" s="33"/>
      <c r="G263" s="33"/>
      <c r="H263" s="33"/>
    </row>
    <row r="264" spans="2:8" ht="12.75">
      <c r="B264" s="32"/>
      <c r="C264" s="33"/>
      <c r="D264" s="33"/>
      <c r="E264" s="33"/>
      <c r="F264" s="33"/>
      <c r="G264" s="33"/>
      <c r="H264" s="33"/>
    </row>
    <row r="265" spans="2:8" ht="12.75">
      <c r="B265" s="32"/>
      <c r="C265" s="33"/>
      <c r="D265" s="33"/>
      <c r="E265" s="33"/>
      <c r="F265" s="33"/>
      <c r="G265" s="33"/>
      <c r="H265" s="33"/>
    </row>
    <row r="266" spans="2:8" ht="12.75">
      <c r="B266" s="32"/>
      <c r="C266" s="33"/>
      <c r="D266" s="33"/>
      <c r="E266" s="33"/>
      <c r="F266" s="33"/>
      <c r="G266" s="33"/>
      <c r="H266" s="33"/>
    </row>
    <row r="267" spans="2:8" ht="12.75">
      <c r="B267" s="32"/>
      <c r="C267" s="33"/>
      <c r="D267" s="33"/>
      <c r="E267" s="33"/>
      <c r="F267" s="33"/>
      <c r="G267" s="33"/>
      <c r="H267" s="33"/>
    </row>
    <row r="268" spans="2:8" ht="12.75">
      <c r="B268" s="32"/>
      <c r="C268" s="33"/>
      <c r="D268" s="33"/>
      <c r="E268" s="33"/>
      <c r="F268" s="33"/>
      <c r="G268" s="33"/>
      <c r="H268" s="33"/>
    </row>
    <row r="269" spans="2:8" ht="12.75">
      <c r="B269" s="32"/>
      <c r="C269" s="33"/>
      <c r="D269" s="33"/>
      <c r="E269" s="33"/>
      <c r="F269" s="33"/>
      <c r="G269" s="33"/>
      <c r="H269" s="33"/>
    </row>
    <row r="270" spans="2:8" ht="12.75">
      <c r="B270" s="32"/>
      <c r="C270" s="33"/>
      <c r="D270" s="33"/>
      <c r="E270" s="33"/>
      <c r="F270" s="33"/>
      <c r="G270" s="33"/>
      <c r="H270" s="33"/>
    </row>
    <row r="271" spans="2:8" ht="12.75">
      <c r="B271" s="32"/>
      <c r="C271" s="33"/>
      <c r="D271" s="33"/>
      <c r="E271" s="33"/>
      <c r="F271" s="33"/>
      <c r="G271" s="33"/>
      <c r="H271" s="33"/>
    </row>
    <row r="272" spans="2:8" ht="12.75">
      <c r="B272" s="32"/>
      <c r="C272" s="33"/>
      <c r="D272" s="33"/>
      <c r="E272" s="33"/>
      <c r="F272" s="33"/>
      <c r="G272" s="33"/>
      <c r="H272" s="33"/>
    </row>
    <row r="273" spans="2:8" ht="12.75">
      <c r="B273" s="32"/>
      <c r="C273" s="33"/>
      <c r="D273" s="33"/>
      <c r="E273" s="33"/>
      <c r="F273" s="33"/>
      <c r="G273" s="33"/>
      <c r="H273" s="33"/>
    </row>
    <row r="274" spans="2:8" ht="12.75">
      <c r="B274" s="32"/>
      <c r="C274" s="33"/>
      <c r="D274" s="33"/>
      <c r="E274" s="33"/>
      <c r="F274" s="33"/>
      <c r="G274" s="33"/>
      <c r="H274" s="33"/>
    </row>
    <row r="275" spans="2:8" ht="12.75">
      <c r="B275" s="32"/>
      <c r="C275" s="33"/>
      <c r="D275" s="33"/>
      <c r="E275" s="33"/>
      <c r="F275" s="33"/>
      <c r="G275" s="33"/>
      <c r="H275" s="33"/>
    </row>
    <row r="276" spans="2:8" ht="12.75">
      <c r="B276" s="32"/>
      <c r="C276" s="33"/>
      <c r="D276" s="33"/>
      <c r="E276" s="33"/>
      <c r="F276" s="33"/>
      <c r="G276" s="33"/>
      <c r="H276" s="33"/>
    </row>
    <row r="277" spans="2:8" ht="12.75">
      <c r="B277" s="32"/>
      <c r="C277" s="33"/>
      <c r="D277" s="33"/>
      <c r="E277" s="33"/>
      <c r="F277" s="33"/>
      <c r="G277" s="33"/>
      <c r="H277" s="33"/>
    </row>
    <row r="278" spans="2:8" ht="12.75">
      <c r="B278" s="32"/>
      <c r="C278" s="33"/>
      <c r="D278" s="33"/>
      <c r="E278" s="33"/>
      <c r="F278" s="33"/>
      <c r="G278" s="33"/>
      <c r="H278" s="33"/>
    </row>
    <row r="279" spans="2:8" ht="12.75">
      <c r="B279" s="32"/>
      <c r="C279" s="33"/>
      <c r="D279" s="33"/>
      <c r="E279" s="33"/>
      <c r="F279" s="33"/>
      <c r="G279" s="33"/>
      <c r="H279" s="33"/>
    </row>
    <row r="280" spans="2:8" ht="12.75">
      <c r="B280" s="32"/>
      <c r="C280" s="33"/>
      <c r="D280" s="33"/>
      <c r="E280" s="33"/>
      <c r="F280" s="33"/>
      <c r="G280" s="33"/>
      <c r="H280" s="33"/>
    </row>
    <row r="281" spans="2:8" ht="12.75">
      <c r="B281" s="32"/>
      <c r="C281" s="33"/>
      <c r="D281" s="33"/>
      <c r="E281" s="33"/>
      <c r="F281" s="33"/>
      <c r="G281" s="33"/>
      <c r="H281" s="33"/>
    </row>
    <row r="282" spans="2:8" ht="12.75">
      <c r="B282" s="32"/>
      <c r="C282" s="33"/>
      <c r="D282" s="33"/>
      <c r="E282" s="33"/>
      <c r="F282" s="33"/>
      <c r="G282" s="33"/>
      <c r="H282" s="33"/>
    </row>
    <row r="283" spans="2:8" ht="12.75">
      <c r="B283" s="32"/>
      <c r="C283" s="33"/>
      <c r="D283" s="33"/>
      <c r="E283" s="33"/>
      <c r="F283" s="33"/>
      <c r="G283" s="33"/>
      <c r="H283" s="33"/>
    </row>
    <row r="284" spans="2:8" ht="12.75">
      <c r="B284" s="32"/>
      <c r="C284" s="33"/>
      <c r="D284" s="33"/>
      <c r="E284" s="33"/>
      <c r="F284" s="33"/>
      <c r="G284" s="33"/>
      <c r="H284" s="33"/>
    </row>
    <row r="285" spans="2:8" ht="12.75">
      <c r="B285" s="32"/>
      <c r="C285" s="33"/>
      <c r="D285" s="33"/>
      <c r="E285" s="33"/>
      <c r="F285" s="33"/>
      <c r="G285" s="33"/>
      <c r="H285" s="33"/>
    </row>
    <row r="286" spans="2:8" ht="12.75">
      <c r="B286" s="32"/>
      <c r="C286" s="33"/>
      <c r="D286" s="33"/>
      <c r="E286" s="33"/>
      <c r="F286" s="33"/>
      <c r="G286" s="33"/>
      <c r="H286" s="33"/>
    </row>
    <row r="287" spans="2:8" ht="12.75">
      <c r="B287" s="32"/>
      <c r="C287" s="33"/>
      <c r="D287" s="33"/>
      <c r="E287" s="33"/>
      <c r="F287" s="33"/>
      <c r="G287" s="33"/>
      <c r="H287" s="33"/>
    </row>
    <row r="288" spans="2:8" ht="12.75">
      <c r="B288" s="32"/>
      <c r="C288" s="33"/>
      <c r="D288" s="33"/>
      <c r="E288" s="33"/>
      <c r="F288" s="33"/>
      <c r="G288" s="33"/>
      <c r="H288" s="33"/>
    </row>
    <row r="289" spans="2:8" ht="12.75">
      <c r="B289" s="32"/>
      <c r="C289" s="33"/>
      <c r="D289" s="33"/>
      <c r="E289" s="33"/>
      <c r="F289" s="33"/>
      <c r="G289" s="33"/>
      <c r="H289" s="33"/>
    </row>
    <row r="290" spans="2:8" ht="12.75">
      <c r="B290" s="32"/>
      <c r="C290" s="33"/>
      <c r="D290" s="33"/>
      <c r="E290" s="33"/>
      <c r="F290" s="33"/>
      <c r="G290" s="33"/>
      <c r="H290" s="33"/>
    </row>
    <row r="291" spans="2:8" ht="12.75">
      <c r="B291" s="32"/>
      <c r="C291" s="33"/>
      <c r="D291" s="33"/>
      <c r="E291" s="33"/>
      <c r="F291" s="33"/>
      <c r="G291" s="33"/>
      <c r="H291" s="33"/>
    </row>
    <row r="292" spans="2:8" ht="12.75">
      <c r="B292" s="32"/>
      <c r="C292" s="33"/>
      <c r="D292" s="33"/>
      <c r="E292" s="33"/>
      <c r="F292" s="33"/>
      <c r="G292" s="33"/>
      <c r="H292" s="33"/>
    </row>
    <row r="293" spans="2:8" ht="12.75">
      <c r="B293" s="32"/>
      <c r="C293" s="33"/>
      <c r="D293" s="33"/>
      <c r="E293" s="33"/>
      <c r="F293" s="33"/>
      <c r="G293" s="33"/>
      <c r="H293" s="33"/>
    </row>
    <row r="294" spans="2:8" ht="12.75">
      <c r="B294" s="32"/>
      <c r="C294" s="33"/>
      <c r="D294" s="33"/>
      <c r="E294" s="33"/>
      <c r="F294" s="33"/>
      <c r="G294" s="33"/>
      <c r="H294" s="33"/>
    </row>
    <row r="295" spans="2:8" ht="12.75">
      <c r="B295" s="32"/>
      <c r="C295" s="33"/>
      <c r="D295" s="33"/>
      <c r="E295" s="33"/>
      <c r="F295" s="33"/>
      <c r="G295" s="33"/>
      <c r="H295" s="33"/>
    </row>
    <row r="296" spans="2:8" ht="12.75">
      <c r="B296" s="32"/>
      <c r="C296" s="33"/>
      <c r="D296" s="33"/>
      <c r="E296" s="33"/>
      <c r="F296" s="33"/>
      <c r="G296" s="33"/>
      <c r="H296" s="33"/>
    </row>
    <row r="297" spans="2:8" ht="12.75">
      <c r="B297" s="32"/>
      <c r="C297" s="33"/>
      <c r="D297" s="33"/>
      <c r="E297" s="33"/>
      <c r="F297" s="33"/>
      <c r="G297" s="33"/>
      <c r="H297" s="33"/>
    </row>
    <row r="298" spans="2:8" ht="12.75">
      <c r="B298" s="32"/>
      <c r="C298" s="33"/>
      <c r="D298" s="33"/>
      <c r="E298" s="33"/>
      <c r="F298" s="33"/>
      <c r="G298" s="33"/>
      <c r="H298" s="33"/>
    </row>
    <row r="299" spans="2:8" ht="12.75">
      <c r="B299" s="32"/>
      <c r="C299" s="33"/>
      <c r="D299" s="33"/>
      <c r="E299" s="33"/>
      <c r="F299" s="33"/>
      <c r="G299" s="33"/>
      <c r="H299" s="33"/>
    </row>
    <row r="300" spans="2:8" ht="12.75">
      <c r="B300" s="32"/>
      <c r="C300" s="33"/>
      <c r="D300" s="33"/>
      <c r="E300" s="33"/>
      <c r="F300" s="33"/>
      <c r="G300" s="33"/>
      <c r="H300" s="33"/>
    </row>
    <row r="301" spans="2:8" ht="12.75">
      <c r="B301" s="32"/>
      <c r="C301" s="33"/>
      <c r="D301" s="33"/>
      <c r="E301" s="33"/>
      <c r="F301" s="33"/>
      <c r="G301" s="33"/>
      <c r="H301" s="33"/>
    </row>
    <row r="302" spans="2:8" ht="12.75">
      <c r="B302" s="32"/>
      <c r="C302" s="33"/>
      <c r="D302" s="33"/>
      <c r="E302" s="33"/>
      <c r="F302" s="33"/>
      <c r="G302" s="33"/>
      <c r="H302" s="33"/>
    </row>
    <row r="303" spans="2:8" ht="12.75">
      <c r="B303" s="32"/>
      <c r="C303" s="33"/>
      <c r="D303" s="33"/>
      <c r="E303" s="33"/>
      <c r="F303" s="33"/>
      <c r="G303" s="33"/>
      <c r="H303" s="33"/>
    </row>
    <row r="304" spans="2:8" ht="12.75">
      <c r="B304" s="32"/>
      <c r="C304" s="33"/>
      <c r="D304" s="33"/>
      <c r="E304" s="33"/>
      <c r="F304" s="33"/>
      <c r="G304" s="33"/>
      <c r="H304" s="33"/>
    </row>
    <row r="305" spans="2:8" ht="12.75">
      <c r="B305" s="32"/>
      <c r="C305" s="33"/>
      <c r="D305" s="33"/>
      <c r="E305" s="33"/>
      <c r="F305" s="33"/>
      <c r="G305" s="33"/>
      <c r="H305" s="33"/>
    </row>
    <row r="306" spans="2:8" ht="12.75">
      <c r="B306" s="32"/>
      <c r="C306" s="33"/>
      <c r="D306" s="33"/>
      <c r="E306" s="33"/>
      <c r="F306" s="33"/>
      <c r="G306" s="33"/>
      <c r="H306" s="33"/>
    </row>
    <row r="307" spans="2:8" ht="12.75">
      <c r="B307" s="32"/>
      <c r="C307" s="33"/>
      <c r="D307" s="33"/>
      <c r="E307" s="33"/>
      <c r="F307" s="33"/>
      <c r="G307" s="33"/>
      <c r="H307" s="33"/>
    </row>
    <row r="308" spans="2:8" ht="12.75">
      <c r="B308" s="32"/>
      <c r="C308" s="33"/>
      <c r="D308" s="33"/>
      <c r="E308" s="33"/>
      <c r="F308" s="33"/>
      <c r="G308" s="33"/>
      <c r="H308" s="33"/>
    </row>
    <row r="309" spans="2:8" ht="12.75">
      <c r="B309" s="32"/>
      <c r="C309" s="33"/>
      <c r="D309" s="33"/>
      <c r="E309" s="33"/>
      <c r="F309" s="33"/>
      <c r="G309" s="33"/>
      <c r="H309" s="33"/>
    </row>
    <row r="310" spans="2:8" ht="12.75">
      <c r="B310" s="32"/>
      <c r="C310" s="33"/>
      <c r="D310" s="33"/>
      <c r="E310" s="33"/>
      <c r="F310" s="33"/>
      <c r="G310" s="33"/>
      <c r="H310" s="33"/>
    </row>
    <row r="311" spans="2:8" ht="12.75">
      <c r="B311" s="32"/>
      <c r="C311" s="33"/>
      <c r="D311" s="33"/>
      <c r="E311" s="33"/>
      <c r="F311" s="33"/>
      <c r="G311" s="33"/>
      <c r="H311" s="33"/>
    </row>
    <row r="312" spans="2:8" ht="12.75">
      <c r="B312" s="32"/>
      <c r="C312" s="33"/>
      <c r="D312" s="33"/>
      <c r="E312" s="33"/>
      <c r="F312" s="33"/>
      <c r="G312" s="33"/>
      <c r="H312" s="33"/>
    </row>
    <row r="313" spans="2:8" ht="12.75">
      <c r="B313" s="32"/>
      <c r="C313" s="33"/>
      <c r="D313" s="33"/>
      <c r="E313" s="33"/>
      <c r="F313" s="33"/>
      <c r="G313" s="33"/>
      <c r="H313" s="33"/>
    </row>
    <row r="314" spans="2:8" ht="12.75">
      <c r="B314" s="32"/>
      <c r="C314" s="33"/>
      <c r="D314" s="33"/>
      <c r="E314" s="33"/>
      <c r="F314" s="33"/>
      <c r="G314" s="33"/>
      <c r="H314" s="33"/>
    </row>
    <row r="315" spans="2:8" ht="12.75">
      <c r="B315" s="32"/>
      <c r="C315" s="33"/>
      <c r="D315" s="33"/>
      <c r="E315" s="33"/>
      <c r="F315" s="33"/>
      <c r="G315" s="33"/>
      <c r="H315" s="33"/>
    </row>
    <row r="316" spans="2:8" ht="12.75">
      <c r="B316" s="32"/>
      <c r="C316" s="33"/>
      <c r="D316" s="33"/>
      <c r="E316" s="33"/>
      <c r="F316" s="33"/>
      <c r="G316" s="33"/>
      <c r="H316" s="33"/>
    </row>
    <row r="317" spans="2:8" ht="12.75">
      <c r="B317" s="32"/>
      <c r="C317" s="33"/>
      <c r="D317" s="33"/>
      <c r="E317" s="33"/>
      <c r="F317" s="33"/>
      <c r="G317" s="33"/>
      <c r="H317" s="33"/>
    </row>
    <row r="318" spans="2:8" ht="12.75">
      <c r="B318" s="32"/>
      <c r="C318" s="33"/>
      <c r="D318" s="33"/>
      <c r="E318" s="33"/>
      <c r="F318" s="33"/>
      <c r="G318" s="33"/>
      <c r="H318" s="33"/>
    </row>
    <row r="319" spans="2:8" ht="12.75">
      <c r="B319" s="32"/>
      <c r="C319" s="33"/>
      <c r="D319" s="33"/>
      <c r="E319" s="33"/>
      <c r="F319" s="33"/>
      <c r="G319" s="33"/>
      <c r="H319" s="33"/>
    </row>
    <row r="320" spans="2:8" ht="12.75">
      <c r="B320" s="32"/>
      <c r="C320" s="33"/>
      <c r="D320" s="33"/>
      <c r="E320" s="33"/>
      <c r="F320" s="33"/>
      <c r="G320" s="33"/>
      <c r="H320" s="33"/>
    </row>
    <row r="321" spans="2:8" ht="12.75">
      <c r="B321" s="32"/>
      <c r="C321" s="33"/>
      <c r="D321" s="33"/>
      <c r="E321" s="33"/>
      <c r="F321" s="33"/>
      <c r="G321" s="33"/>
      <c r="H321" s="33"/>
    </row>
    <row r="322" spans="2:8" ht="12.75">
      <c r="B322" s="32"/>
      <c r="C322" s="33"/>
      <c r="D322" s="33"/>
      <c r="E322" s="33"/>
      <c r="F322" s="33"/>
      <c r="G322" s="33"/>
      <c r="H322" s="33"/>
    </row>
    <row r="323" spans="2:8" ht="12.75">
      <c r="B323" s="32"/>
      <c r="C323" s="33"/>
      <c r="D323" s="33"/>
      <c r="E323" s="33"/>
      <c r="F323" s="33"/>
      <c r="G323" s="33"/>
      <c r="H323" s="33"/>
    </row>
    <row r="324" spans="2:8" ht="12.75">
      <c r="B324" s="32"/>
      <c r="C324" s="33"/>
      <c r="D324" s="33"/>
      <c r="E324" s="33"/>
      <c r="F324" s="33"/>
      <c r="G324" s="33"/>
      <c r="H324" s="33"/>
    </row>
    <row r="325" spans="2:8" ht="12.75">
      <c r="B325" s="32"/>
      <c r="C325" s="33"/>
      <c r="D325" s="33"/>
      <c r="E325" s="33"/>
      <c r="F325" s="33"/>
      <c r="G325" s="33"/>
      <c r="H325" s="33"/>
    </row>
    <row r="326" spans="2:8" ht="12.75">
      <c r="B326" s="32"/>
      <c r="C326" s="33"/>
      <c r="D326" s="33"/>
      <c r="E326" s="33"/>
      <c r="F326" s="33"/>
      <c r="G326" s="33"/>
      <c r="H326" s="33"/>
    </row>
    <row r="327" spans="2:8" ht="12.75">
      <c r="B327" s="32"/>
      <c r="C327" s="33"/>
      <c r="D327" s="33"/>
      <c r="E327" s="33"/>
      <c r="F327" s="33"/>
      <c r="G327" s="33"/>
      <c r="H327" s="33"/>
    </row>
    <row r="328" spans="2:8" ht="12.75">
      <c r="B328" s="32"/>
      <c r="C328" s="33"/>
      <c r="D328" s="33"/>
      <c r="E328" s="33"/>
      <c r="F328" s="33"/>
      <c r="G328" s="33"/>
      <c r="H328" s="33"/>
    </row>
    <row r="329" spans="2:8" ht="12.75">
      <c r="B329" s="32"/>
      <c r="C329" s="33"/>
      <c r="D329" s="33"/>
      <c r="E329" s="33"/>
      <c r="F329" s="33"/>
      <c r="G329" s="33"/>
      <c r="H329" s="33"/>
    </row>
    <row r="330" spans="2:8" ht="12.75">
      <c r="B330" s="32"/>
      <c r="C330" s="33"/>
      <c r="D330" s="33"/>
      <c r="E330" s="33"/>
      <c r="F330" s="33"/>
      <c r="G330" s="33"/>
      <c r="H330" s="33"/>
    </row>
    <row r="331" spans="2:8" ht="12.75">
      <c r="B331" s="32"/>
      <c r="C331" s="33"/>
      <c r="D331" s="33"/>
      <c r="E331" s="33"/>
      <c r="F331" s="33"/>
      <c r="G331" s="33"/>
      <c r="H331" s="33"/>
    </row>
    <row r="332" spans="2:8" ht="12.75">
      <c r="B332" s="32"/>
      <c r="C332" s="33"/>
      <c r="D332" s="33"/>
      <c r="E332" s="33"/>
      <c r="F332" s="33"/>
      <c r="G332" s="33"/>
      <c r="H332" s="33"/>
    </row>
    <row r="333" spans="2:8" ht="12.75">
      <c r="B333" s="32"/>
      <c r="C333" s="33"/>
      <c r="D333" s="33"/>
      <c r="E333" s="33"/>
      <c r="F333" s="33"/>
      <c r="G333" s="33"/>
      <c r="H333" s="33"/>
    </row>
    <row r="334" spans="2:8" ht="12.75">
      <c r="B334" s="32"/>
      <c r="C334" s="33"/>
      <c r="D334" s="33"/>
      <c r="E334" s="33"/>
      <c r="F334" s="33"/>
      <c r="G334" s="33"/>
      <c r="H334" s="33"/>
    </row>
    <row r="335" spans="2:8" ht="12.75">
      <c r="B335" s="32"/>
      <c r="C335" s="33"/>
      <c r="D335" s="33"/>
      <c r="E335" s="33"/>
      <c r="F335" s="33"/>
      <c r="G335" s="33"/>
      <c r="H335" s="33"/>
    </row>
    <row r="336" spans="2:8" ht="12.75">
      <c r="B336" s="32"/>
      <c r="C336" s="33"/>
      <c r="D336" s="33"/>
      <c r="E336" s="33"/>
      <c r="F336" s="33"/>
      <c r="G336" s="33"/>
      <c r="H336" s="33"/>
    </row>
    <row r="337" spans="2:8" ht="12.75">
      <c r="B337" s="32"/>
      <c r="C337" s="33"/>
      <c r="D337" s="33"/>
      <c r="E337" s="33"/>
      <c r="F337" s="33"/>
      <c r="G337" s="33"/>
      <c r="H337" s="33"/>
    </row>
    <row r="338" spans="2:8" ht="12.75">
      <c r="B338" s="32"/>
      <c r="C338" s="33"/>
      <c r="D338" s="33"/>
      <c r="E338" s="33"/>
      <c r="F338" s="33"/>
      <c r="G338" s="33"/>
      <c r="H338" s="33"/>
    </row>
    <row r="339" spans="2:8" ht="12.75">
      <c r="B339" s="32"/>
      <c r="C339" s="33"/>
      <c r="D339" s="33"/>
      <c r="E339" s="33"/>
      <c r="F339" s="33"/>
      <c r="G339" s="33"/>
      <c r="H339" s="33"/>
    </row>
    <row r="340" spans="2:8" ht="12.75">
      <c r="B340" s="32"/>
      <c r="C340" s="33"/>
      <c r="D340" s="33"/>
      <c r="E340" s="33"/>
      <c r="F340" s="33"/>
      <c r="G340" s="33"/>
      <c r="H340" s="33"/>
    </row>
    <row r="341" spans="2:8" ht="12.75">
      <c r="B341" s="32"/>
      <c r="C341" s="33"/>
      <c r="D341" s="33"/>
      <c r="E341" s="33"/>
      <c r="F341" s="33"/>
      <c r="G341" s="33"/>
      <c r="H341" s="33"/>
    </row>
    <row r="342" spans="2:8" ht="12.75">
      <c r="B342" s="32"/>
      <c r="C342" s="33"/>
      <c r="D342" s="33"/>
      <c r="E342" s="33"/>
      <c r="F342" s="33"/>
      <c r="G342" s="33"/>
      <c r="H342" s="33"/>
    </row>
    <row r="343" spans="2:8" ht="12.75">
      <c r="B343" s="32"/>
      <c r="C343" s="33"/>
      <c r="D343" s="33"/>
      <c r="E343" s="33"/>
      <c r="F343" s="33"/>
      <c r="G343" s="33"/>
      <c r="H343" s="33"/>
    </row>
    <row r="344" spans="2:8" ht="12.75">
      <c r="B344" s="32"/>
      <c r="C344" s="33"/>
      <c r="D344" s="33"/>
      <c r="E344" s="33"/>
      <c r="F344" s="33"/>
      <c r="G344" s="33"/>
      <c r="H344" s="33"/>
    </row>
    <row r="345" spans="2:8" ht="12.75">
      <c r="B345" s="32"/>
      <c r="C345" s="33"/>
      <c r="D345" s="33"/>
      <c r="E345" s="33"/>
      <c r="F345" s="33"/>
      <c r="G345" s="33"/>
      <c r="H345" s="33"/>
    </row>
    <row r="346" spans="2:8" ht="12.75">
      <c r="B346" s="32"/>
      <c r="C346" s="33"/>
      <c r="D346" s="33"/>
      <c r="E346" s="33"/>
      <c r="F346" s="33"/>
      <c r="G346" s="33"/>
      <c r="H346" s="33"/>
    </row>
    <row r="347" spans="2:8" ht="12.75">
      <c r="B347" s="32"/>
      <c r="C347" s="33"/>
      <c r="D347" s="33"/>
      <c r="E347" s="33"/>
      <c r="F347" s="33"/>
      <c r="G347" s="33"/>
      <c r="H347" s="33"/>
    </row>
    <row r="348" spans="2:8" ht="12.75">
      <c r="B348" s="32"/>
      <c r="C348" s="33"/>
      <c r="D348" s="33"/>
      <c r="E348" s="33"/>
      <c r="F348" s="33"/>
      <c r="G348" s="33"/>
      <c r="H348" s="33"/>
    </row>
    <row r="349" spans="2:8" ht="12.75">
      <c r="B349" s="32"/>
      <c r="C349" s="33"/>
      <c r="D349" s="33"/>
      <c r="E349" s="33"/>
      <c r="F349" s="33"/>
      <c r="G349" s="33"/>
      <c r="H349" s="33"/>
    </row>
    <row r="350" spans="2:8" ht="12.75">
      <c r="B350" s="32"/>
      <c r="C350" s="33"/>
      <c r="D350" s="33"/>
      <c r="E350" s="33"/>
      <c r="F350" s="33"/>
      <c r="G350" s="33"/>
      <c r="H350" s="33"/>
    </row>
    <row r="351" spans="2:8" ht="12.75">
      <c r="B351" s="32"/>
      <c r="C351" s="33"/>
      <c r="D351" s="33"/>
      <c r="E351" s="33"/>
      <c r="F351" s="33"/>
      <c r="G351" s="33"/>
      <c r="H351" s="33"/>
    </row>
    <row r="352" spans="2:8" ht="12.75">
      <c r="B352" s="32"/>
      <c r="C352" s="33"/>
      <c r="D352" s="33"/>
      <c r="E352" s="33"/>
      <c r="F352" s="33"/>
      <c r="G352" s="33"/>
      <c r="H352" s="33"/>
    </row>
    <row r="353" spans="2:8" ht="12.75">
      <c r="B353" s="32"/>
      <c r="C353" s="33"/>
      <c r="D353" s="33"/>
      <c r="E353" s="33"/>
      <c r="F353" s="33"/>
      <c r="G353" s="33"/>
      <c r="H353" s="33"/>
    </row>
    <row r="354" spans="2:8" ht="12.75">
      <c r="B354" s="32"/>
      <c r="C354" s="33"/>
      <c r="D354" s="33"/>
      <c r="E354" s="33"/>
      <c r="F354" s="33"/>
      <c r="G354" s="33"/>
      <c r="H354" s="33"/>
    </row>
    <row r="355" spans="2:8" ht="12.75">
      <c r="B355" s="32"/>
      <c r="C355" s="33"/>
      <c r="D355" s="33"/>
      <c r="E355" s="33"/>
      <c r="F355" s="33"/>
      <c r="G355" s="33"/>
      <c r="H355" s="33"/>
    </row>
    <row r="356" spans="2:8" ht="12.75">
      <c r="B356" s="32"/>
      <c r="C356" s="33"/>
      <c r="D356" s="33"/>
      <c r="E356" s="33"/>
      <c r="F356" s="33"/>
      <c r="G356" s="33"/>
      <c r="H356" s="33"/>
    </row>
    <row r="357" spans="2:8" ht="12.75">
      <c r="B357" s="32"/>
      <c r="C357" s="33"/>
      <c r="D357" s="33"/>
      <c r="E357" s="33"/>
      <c r="F357" s="33"/>
      <c r="G357" s="33"/>
      <c r="H357" s="33"/>
    </row>
    <row r="358" spans="2:8" ht="12.75">
      <c r="B358" s="32"/>
      <c r="C358" s="33"/>
      <c r="D358" s="33"/>
      <c r="E358" s="33"/>
      <c r="F358" s="33"/>
      <c r="G358" s="33"/>
      <c r="H358" s="33"/>
    </row>
    <row r="359" spans="2:8" ht="12.75">
      <c r="B359" s="32"/>
      <c r="C359" s="33"/>
      <c r="D359" s="33"/>
      <c r="E359" s="33"/>
      <c r="F359" s="33"/>
      <c r="G359" s="33"/>
      <c r="H359" s="33"/>
    </row>
    <row r="360" spans="2:8" ht="12.75">
      <c r="B360" s="32"/>
      <c r="C360" s="33"/>
      <c r="D360" s="33"/>
      <c r="E360" s="33"/>
      <c r="F360" s="33"/>
      <c r="G360" s="33"/>
      <c r="H360" s="33"/>
    </row>
    <row r="361" spans="2:8" ht="12.75">
      <c r="B361" s="32"/>
      <c r="C361" s="33"/>
      <c r="D361" s="33"/>
      <c r="E361" s="33"/>
      <c r="F361" s="33"/>
      <c r="G361" s="33"/>
      <c r="H361" s="33"/>
    </row>
    <row r="362" spans="2:8" ht="12.75">
      <c r="B362" s="32"/>
      <c r="C362" s="33"/>
      <c r="D362" s="33"/>
      <c r="E362" s="33"/>
      <c r="F362" s="33"/>
      <c r="G362" s="33"/>
      <c r="H362" s="33"/>
    </row>
    <row r="363" spans="2:8" ht="12.75">
      <c r="B363" s="32"/>
      <c r="C363" s="33"/>
      <c r="D363" s="33"/>
      <c r="E363" s="33"/>
      <c r="F363" s="33"/>
      <c r="G363" s="33"/>
      <c r="H363" s="33"/>
    </row>
    <row r="364" spans="2:8" ht="12.75">
      <c r="B364" s="32"/>
      <c r="C364" s="33"/>
      <c r="D364" s="33"/>
      <c r="E364" s="33"/>
      <c r="F364" s="33"/>
      <c r="G364" s="33"/>
      <c r="H364" s="33"/>
    </row>
    <row r="365" spans="2:8" ht="12.75">
      <c r="B365" s="32"/>
      <c r="C365" s="33"/>
      <c r="D365" s="33"/>
      <c r="E365" s="33"/>
      <c r="F365" s="33"/>
      <c r="G365" s="33"/>
      <c r="H365" s="33"/>
    </row>
    <row r="366" spans="2:8" ht="12.75">
      <c r="B366" s="32"/>
      <c r="C366" s="33"/>
      <c r="D366" s="33"/>
      <c r="E366" s="33"/>
      <c r="F366" s="33"/>
      <c r="G366" s="33"/>
      <c r="H366" s="33"/>
    </row>
    <row r="367" spans="2:8" ht="12.75">
      <c r="B367" s="32"/>
      <c r="C367" s="33"/>
      <c r="D367" s="33"/>
      <c r="E367" s="33"/>
      <c r="F367" s="33"/>
      <c r="G367" s="33"/>
      <c r="H367" s="33"/>
    </row>
    <row r="368" spans="2:8" ht="12.75">
      <c r="B368" s="32"/>
      <c r="C368" s="33"/>
      <c r="D368" s="33"/>
      <c r="E368" s="33"/>
      <c r="F368" s="33"/>
      <c r="G368" s="33"/>
      <c r="H368" s="33"/>
    </row>
    <row r="369" spans="2:8" ht="12.75">
      <c r="B369" s="32"/>
      <c r="C369" s="33"/>
      <c r="D369" s="33"/>
      <c r="E369" s="33"/>
      <c r="F369" s="33"/>
      <c r="G369" s="33"/>
      <c r="H369" s="33"/>
    </row>
    <row r="370" spans="2:8" ht="12.75">
      <c r="B370" s="33"/>
      <c r="C370" s="33"/>
      <c r="D370" s="33"/>
      <c r="E370" s="33"/>
      <c r="F370" s="33"/>
      <c r="G370" s="33"/>
      <c r="H370" s="33"/>
    </row>
    <row r="371" spans="2:8" ht="12.75">
      <c r="B371" s="33"/>
      <c r="C371" s="33"/>
      <c r="D371" s="33"/>
      <c r="E371" s="33"/>
      <c r="F371" s="33"/>
      <c r="G371" s="33"/>
      <c r="H371" s="33"/>
    </row>
    <row r="372" spans="2:8" ht="12.75">
      <c r="B372" s="33"/>
      <c r="C372" s="33"/>
      <c r="D372" s="33"/>
      <c r="E372" s="33"/>
      <c r="F372" s="33"/>
      <c r="G372" s="33"/>
      <c r="H372" s="33"/>
    </row>
    <row r="373" spans="2:8" ht="12.75">
      <c r="B373" s="33"/>
      <c r="C373" s="33"/>
      <c r="D373" s="33"/>
      <c r="E373" s="33"/>
      <c r="F373" s="33"/>
      <c r="G373" s="33"/>
      <c r="H373" s="33"/>
    </row>
    <row r="374" spans="2:8" ht="12.75">
      <c r="B374" s="33"/>
      <c r="C374" s="33"/>
      <c r="D374" s="33"/>
      <c r="E374" s="33"/>
      <c r="F374" s="33"/>
      <c r="G374" s="33"/>
      <c r="H374" s="33"/>
    </row>
    <row r="375" spans="2:8" ht="12.75">
      <c r="B375" s="33"/>
      <c r="C375" s="33"/>
      <c r="D375" s="33"/>
      <c r="E375" s="33"/>
      <c r="F375" s="33"/>
      <c r="G375" s="33"/>
      <c r="H375" s="33"/>
    </row>
    <row r="376" spans="2:8" ht="12.75">
      <c r="B376" s="33"/>
      <c r="C376" s="33"/>
      <c r="D376" s="33"/>
      <c r="E376" s="33"/>
      <c r="F376" s="33"/>
      <c r="G376" s="33"/>
      <c r="H376" s="33"/>
    </row>
    <row r="377" spans="2:8" ht="12.75">
      <c r="B377" s="33"/>
      <c r="C377" s="33"/>
      <c r="D377" s="33"/>
      <c r="E377" s="33"/>
      <c r="F377" s="33"/>
      <c r="G377" s="33"/>
      <c r="H377" s="33"/>
    </row>
    <row r="378" spans="2:8" ht="12.75">
      <c r="B378" s="33"/>
      <c r="C378" s="33"/>
      <c r="D378" s="33"/>
      <c r="E378" s="33"/>
      <c r="F378" s="33"/>
      <c r="G378" s="33"/>
      <c r="H378" s="33"/>
    </row>
    <row r="379" spans="2:8" ht="12.75">
      <c r="B379" s="33"/>
      <c r="C379" s="33"/>
      <c r="D379" s="33"/>
      <c r="E379" s="33"/>
      <c r="F379" s="33"/>
      <c r="G379" s="33"/>
      <c r="H379" s="33"/>
    </row>
    <row r="380" spans="2:8" ht="12.75">
      <c r="B380" s="33"/>
      <c r="C380" s="33"/>
      <c r="D380" s="33"/>
      <c r="E380" s="33"/>
      <c r="F380" s="33"/>
      <c r="G380" s="33"/>
      <c r="H380" s="33"/>
    </row>
    <row r="381" spans="2:8" ht="12.75">
      <c r="B381" s="33"/>
      <c r="C381" s="33"/>
      <c r="D381" s="33"/>
      <c r="E381" s="33"/>
      <c r="F381" s="33"/>
      <c r="G381" s="33"/>
      <c r="H381" s="33"/>
    </row>
    <row r="382" spans="2:8" ht="12.75">
      <c r="B382" s="33"/>
      <c r="C382" s="33"/>
      <c r="D382" s="33"/>
      <c r="E382" s="33"/>
      <c r="F382" s="33"/>
      <c r="G382" s="33"/>
      <c r="H382" s="33"/>
    </row>
    <row r="383" spans="2:8" ht="12.75">
      <c r="B383" s="33"/>
      <c r="C383" s="33"/>
      <c r="D383" s="33"/>
      <c r="E383" s="33"/>
      <c r="F383" s="33"/>
      <c r="G383" s="33"/>
      <c r="H383" s="33"/>
    </row>
    <row r="384" spans="2:8" ht="12.75">
      <c r="B384" s="33"/>
      <c r="C384" s="33"/>
      <c r="D384" s="33"/>
      <c r="E384" s="33"/>
      <c r="F384" s="33"/>
      <c r="G384" s="33"/>
      <c r="H384" s="33"/>
    </row>
    <row r="385" spans="2:8" ht="12.75">
      <c r="B385" s="33"/>
      <c r="C385" s="33"/>
      <c r="D385" s="33"/>
      <c r="E385" s="33"/>
      <c r="F385" s="33"/>
      <c r="G385" s="33"/>
      <c r="H385" s="33"/>
    </row>
    <row r="386" spans="2:8" ht="12.75">
      <c r="B386" s="33"/>
      <c r="C386" s="33"/>
      <c r="D386" s="33"/>
      <c r="E386" s="33"/>
      <c r="F386" s="33"/>
      <c r="G386" s="33"/>
      <c r="H386" s="33"/>
    </row>
    <row r="387" spans="2:8" ht="12.75">
      <c r="B387" s="33"/>
      <c r="C387" s="33"/>
      <c r="D387" s="33"/>
      <c r="E387" s="33"/>
      <c r="F387" s="33"/>
      <c r="G387" s="33"/>
      <c r="H387" s="33"/>
    </row>
    <row r="388" spans="2:8" ht="12.75">
      <c r="B388" s="33"/>
      <c r="C388" s="33"/>
      <c r="D388" s="33"/>
      <c r="E388" s="33"/>
      <c r="F388" s="33"/>
      <c r="G388" s="33"/>
      <c r="H388" s="33"/>
    </row>
    <row r="389" spans="2:8" ht="12.75">
      <c r="B389" s="33"/>
      <c r="C389" s="33"/>
      <c r="D389" s="33"/>
      <c r="E389" s="33"/>
      <c r="F389" s="33"/>
      <c r="G389" s="33"/>
      <c r="H389" s="33"/>
    </row>
    <row r="390" spans="2:8" ht="12.75">
      <c r="B390" s="33"/>
      <c r="C390" s="33"/>
      <c r="D390" s="33"/>
      <c r="E390" s="33"/>
      <c r="F390" s="33"/>
      <c r="G390" s="33"/>
      <c r="H390" s="33"/>
    </row>
    <row r="391" spans="2:8" ht="12.75">
      <c r="B391" s="33"/>
      <c r="C391" s="33"/>
      <c r="D391" s="33"/>
      <c r="E391" s="33"/>
      <c r="F391" s="33"/>
      <c r="G391" s="33"/>
      <c r="H391" s="33"/>
    </row>
    <row r="392" spans="2:8" ht="12.75">
      <c r="B392" s="33"/>
      <c r="C392" s="33"/>
      <c r="D392" s="33"/>
      <c r="E392" s="33"/>
      <c r="F392" s="33"/>
      <c r="G392" s="33"/>
      <c r="H392" s="33"/>
    </row>
    <row r="393" spans="2:8" ht="12.75">
      <c r="B393" s="33"/>
      <c r="C393" s="33"/>
      <c r="D393" s="33"/>
      <c r="E393" s="33"/>
      <c r="F393" s="33"/>
      <c r="G393" s="33"/>
      <c r="H393" s="33"/>
    </row>
    <row r="394" spans="2:8" ht="12.75">
      <c r="B394" s="33"/>
      <c r="C394" s="33"/>
      <c r="D394" s="33"/>
      <c r="E394" s="33"/>
      <c r="F394" s="33"/>
      <c r="G394" s="33"/>
      <c r="H394" s="33"/>
    </row>
    <row r="395" spans="4:8" ht="12.75">
      <c r="D395" s="33"/>
      <c r="E395" s="33"/>
      <c r="F395" s="33"/>
      <c r="G395" s="33"/>
      <c r="H395" s="33"/>
    </row>
    <row r="396" spans="4:8" ht="12.75">
      <c r="D396" s="33"/>
      <c r="E396" s="33"/>
      <c r="F396" s="33"/>
      <c r="G396" s="33"/>
      <c r="H396" s="33"/>
    </row>
    <row r="397" spans="4:8" ht="12.75">
      <c r="D397" s="33"/>
      <c r="E397" s="33"/>
      <c r="F397" s="33"/>
      <c r="G397" s="33"/>
      <c r="H397" s="33"/>
    </row>
    <row r="398" spans="4:8" ht="12.75">
      <c r="D398" s="33"/>
      <c r="E398" s="33"/>
      <c r="F398" s="33"/>
      <c r="G398" s="33"/>
      <c r="H398" s="33"/>
    </row>
    <row r="399" spans="4:8" ht="12.75">
      <c r="D399" s="33"/>
      <c r="E399" s="33"/>
      <c r="F399" s="33"/>
      <c r="G399" s="33"/>
      <c r="H399" s="33"/>
    </row>
    <row r="400" spans="4:8" ht="12.75">
      <c r="D400" s="33"/>
      <c r="E400" s="33"/>
      <c r="F400" s="33"/>
      <c r="G400" s="33"/>
      <c r="H400" s="33"/>
    </row>
    <row r="401" spans="4:8" ht="12.75">
      <c r="D401" s="33"/>
      <c r="E401" s="33"/>
      <c r="F401" s="33"/>
      <c r="G401" s="33"/>
      <c r="H401" s="33"/>
    </row>
    <row r="402" spans="4:8" ht="12.75">
      <c r="D402" s="33"/>
      <c r="E402" s="33"/>
      <c r="F402" s="33"/>
      <c r="G402" s="33"/>
      <c r="H402" s="33"/>
    </row>
    <row r="403" spans="4:8" ht="12.75">
      <c r="D403" s="33"/>
      <c r="E403" s="33"/>
      <c r="F403" s="33"/>
      <c r="G403" s="33"/>
      <c r="H403" s="33"/>
    </row>
    <row r="404" spans="4:8" ht="12.75">
      <c r="D404" s="33"/>
      <c r="E404" s="33"/>
      <c r="F404" s="33"/>
      <c r="G404" s="33"/>
      <c r="H404" s="33"/>
    </row>
    <row r="405" spans="4:8" ht="12.75">
      <c r="D405" s="33"/>
      <c r="E405" s="33"/>
      <c r="F405" s="33"/>
      <c r="G405" s="33"/>
      <c r="H405" s="33"/>
    </row>
    <row r="406" spans="4:8" ht="12.75">
      <c r="D406" s="33"/>
      <c r="E406" s="33"/>
      <c r="F406" s="33"/>
      <c r="G406" s="33"/>
      <c r="H406" s="33"/>
    </row>
    <row r="407" spans="4:8" ht="12.75">
      <c r="D407" s="33"/>
      <c r="E407" s="33"/>
      <c r="F407" s="33"/>
      <c r="G407" s="33"/>
      <c r="H407" s="33"/>
    </row>
    <row r="408" spans="4:8" ht="12.75">
      <c r="D408" s="33"/>
      <c r="E408" s="33"/>
      <c r="F408" s="33"/>
      <c r="G408" s="33"/>
      <c r="H408" s="33"/>
    </row>
    <row r="409" spans="4:8" ht="12.75">
      <c r="D409" s="33"/>
      <c r="E409" s="33"/>
      <c r="F409" s="33"/>
      <c r="G409" s="33"/>
      <c r="H409" s="33"/>
    </row>
    <row r="410" spans="4:8" ht="12.75">
      <c r="D410" s="33"/>
      <c r="E410" s="33"/>
      <c r="F410" s="33"/>
      <c r="G410" s="33"/>
      <c r="H410" s="33"/>
    </row>
    <row r="411" spans="4:8" ht="12.75">
      <c r="D411" s="33"/>
      <c r="E411" s="33"/>
      <c r="F411" s="33"/>
      <c r="G411" s="33"/>
      <c r="H411" s="33"/>
    </row>
    <row r="412" spans="4:8" ht="12.75">
      <c r="D412" s="33"/>
      <c r="E412" s="33"/>
      <c r="F412" s="33"/>
      <c r="G412" s="33"/>
      <c r="H412" s="33"/>
    </row>
    <row r="413" spans="4:8" ht="12.75">
      <c r="D413" s="33"/>
      <c r="E413" s="33"/>
      <c r="F413" s="33"/>
      <c r="G413" s="33"/>
      <c r="H413" s="33"/>
    </row>
    <row r="414" spans="4:8" ht="12.75">
      <c r="D414" s="33"/>
      <c r="E414" s="33"/>
      <c r="F414" s="33"/>
      <c r="G414" s="33"/>
      <c r="H414" s="33"/>
    </row>
    <row r="415" spans="4:8" ht="12.75">
      <c r="D415" s="33"/>
      <c r="E415" s="33"/>
      <c r="F415" s="33"/>
      <c r="G415" s="33"/>
      <c r="H415" s="33"/>
    </row>
    <row r="416" spans="4:8" ht="12.75">
      <c r="D416" s="33"/>
      <c r="E416" s="33"/>
      <c r="F416" s="33"/>
      <c r="G416" s="33"/>
      <c r="H416" s="33"/>
    </row>
    <row r="417" spans="4:8" ht="12.75">
      <c r="D417" s="33"/>
      <c r="E417" s="33"/>
      <c r="F417" s="33"/>
      <c r="G417" s="33"/>
      <c r="H417" s="33"/>
    </row>
    <row r="418" spans="4:8" ht="12.75">
      <c r="D418" s="33"/>
      <c r="E418" s="33"/>
      <c r="F418" s="33"/>
      <c r="G418" s="33"/>
      <c r="H418" s="33"/>
    </row>
    <row r="419" spans="4:8" ht="12.75">
      <c r="D419" s="33"/>
      <c r="E419" s="33"/>
      <c r="F419" s="33"/>
      <c r="G419" s="33"/>
      <c r="H419" s="33"/>
    </row>
    <row r="420" spans="4:8" ht="12.75">
      <c r="D420" s="33"/>
      <c r="E420" s="33"/>
      <c r="F420" s="33"/>
      <c r="G420" s="33"/>
      <c r="H420" s="33"/>
    </row>
    <row r="421" spans="4:8" ht="12.75">
      <c r="D421" s="33"/>
      <c r="E421" s="33"/>
      <c r="F421" s="33"/>
      <c r="G421" s="33"/>
      <c r="H421" s="33"/>
    </row>
    <row r="422" spans="4:8" ht="12.75">
      <c r="D422" s="33"/>
      <c r="E422" s="33"/>
      <c r="F422" s="33"/>
      <c r="G422" s="33"/>
      <c r="H422" s="33"/>
    </row>
    <row r="423" spans="4:8" ht="12.75">
      <c r="D423" s="33"/>
      <c r="E423" s="33"/>
      <c r="F423" s="33"/>
      <c r="G423" s="33"/>
      <c r="H423" s="33"/>
    </row>
    <row r="424" spans="4:8" ht="12.75">
      <c r="D424" s="33"/>
      <c r="E424" s="33"/>
      <c r="F424" s="33"/>
      <c r="G424" s="33"/>
      <c r="H424" s="33"/>
    </row>
    <row r="425" spans="4:8" ht="12.75">
      <c r="D425" s="33"/>
      <c r="E425" s="33"/>
      <c r="F425" s="33"/>
      <c r="G425" s="33"/>
      <c r="H425" s="33"/>
    </row>
    <row r="426" spans="4:8" ht="12.75">
      <c r="D426" s="33"/>
      <c r="E426" s="33"/>
      <c r="F426" s="33"/>
      <c r="G426" s="33"/>
      <c r="H426" s="33"/>
    </row>
    <row r="427" spans="4:8" ht="12.75">
      <c r="D427" s="33"/>
      <c r="E427" s="33"/>
      <c r="F427" s="33"/>
      <c r="G427" s="33"/>
      <c r="H427" s="33"/>
    </row>
    <row r="428" spans="4:8" ht="12.75">
      <c r="D428" s="33"/>
      <c r="E428" s="33"/>
      <c r="F428" s="33"/>
      <c r="G428" s="33"/>
      <c r="H428" s="33"/>
    </row>
    <row r="429" spans="4:8" ht="12.75">
      <c r="D429" s="33"/>
      <c r="E429" s="33"/>
      <c r="F429" s="33"/>
      <c r="G429" s="33"/>
      <c r="H429" s="33"/>
    </row>
    <row r="430" spans="4:8" ht="12.75">
      <c r="D430" s="33"/>
      <c r="E430" s="33"/>
      <c r="F430" s="33"/>
      <c r="G430" s="33"/>
      <c r="H430" s="33"/>
    </row>
    <row r="431" spans="4:8" ht="12.75">
      <c r="D431" s="33"/>
      <c r="E431" s="33"/>
      <c r="F431" s="33"/>
      <c r="G431" s="33"/>
      <c r="H431" s="33"/>
    </row>
    <row r="432" spans="4:8" ht="12.75">
      <c r="D432" s="33"/>
      <c r="E432" s="33"/>
      <c r="F432" s="33"/>
      <c r="G432" s="33"/>
      <c r="H432" s="33"/>
    </row>
    <row r="433" spans="4:8" ht="12.75">
      <c r="D433" s="33"/>
      <c r="E433" s="33"/>
      <c r="F433" s="33"/>
      <c r="G433" s="33"/>
      <c r="H433" s="33"/>
    </row>
    <row r="434" spans="4:8" ht="12.75">
      <c r="D434" s="33"/>
      <c r="E434" s="33"/>
      <c r="F434" s="33"/>
      <c r="G434" s="33"/>
      <c r="H434" s="33"/>
    </row>
    <row r="435" spans="4:8" ht="12.75">
      <c r="D435" s="33"/>
      <c r="E435" s="33"/>
      <c r="F435" s="33"/>
      <c r="G435" s="33"/>
      <c r="H435" s="33"/>
    </row>
    <row r="436" spans="4:8" ht="12.75">
      <c r="D436" s="33"/>
      <c r="E436" s="33"/>
      <c r="F436" s="33"/>
      <c r="G436" s="33"/>
      <c r="H436" s="33"/>
    </row>
    <row r="437" spans="4:8" ht="12.75">
      <c r="D437" s="33"/>
      <c r="E437" s="33"/>
      <c r="F437" s="33"/>
      <c r="G437" s="33"/>
      <c r="H437" s="33"/>
    </row>
    <row r="438" spans="4:8" ht="12.75">
      <c r="D438" s="33"/>
      <c r="E438" s="33"/>
      <c r="F438" s="33"/>
      <c r="G438" s="33"/>
      <c r="H438" s="33"/>
    </row>
    <row r="439" spans="4:8" ht="12.75">
      <c r="D439" s="33"/>
      <c r="E439" s="33"/>
      <c r="F439" s="33"/>
      <c r="G439" s="33"/>
      <c r="H439" s="33"/>
    </row>
    <row r="440" spans="4:8" ht="12.75">
      <c r="D440" s="33"/>
      <c r="E440" s="33"/>
      <c r="F440" s="33"/>
      <c r="G440" s="33"/>
      <c r="H440" s="33"/>
    </row>
    <row r="441" spans="4:8" ht="12.75">
      <c r="D441" s="33"/>
      <c r="E441" s="33"/>
      <c r="F441" s="33"/>
      <c r="G441" s="33"/>
      <c r="H441" s="33"/>
    </row>
    <row r="442" spans="4:8" ht="12.75">
      <c r="D442" s="33"/>
      <c r="E442" s="33"/>
      <c r="F442" s="33"/>
      <c r="G442" s="33"/>
      <c r="H442" s="33"/>
    </row>
    <row r="443" spans="4:8" ht="12.75">
      <c r="D443" s="33"/>
      <c r="E443" s="33"/>
      <c r="F443" s="33"/>
      <c r="G443" s="33"/>
      <c r="H443" s="33"/>
    </row>
    <row r="444" spans="4:8" ht="12.75">
      <c r="D444" s="33"/>
      <c r="E444" s="33"/>
      <c r="F444" s="33"/>
      <c r="G444" s="33"/>
      <c r="H444" s="33"/>
    </row>
    <row r="445" spans="4:8" ht="12.75">
      <c r="D445" s="33"/>
      <c r="E445" s="33"/>
      <c r="F445" s="33"/>
      <c r="G445" s="33"/>
      <c r="H445" s="33"/>
    </row>
    <row r="446" spans="4:8" ht="12.75">
      <c r="D446" s="33"/>
      <c r="E446" s="33"/>
      <c r="F446" s="33"/>
      <c r="G446" s="33"/>
      <c r="H446" s="33"/>
    </row>
    <row r="447" spans="4:8" ht="12.75">
      <c r="D447" s="33"/>
      <c r="E447" s="33"/>
      <c r="F447" s="33"/>
      <c r="G447" s="33"/>
      <c r="H447" s="33"/>
    </row>
    <row r="448" spans="4:8" ht="12.75">
      <c r="D448" s="33"/>
      <c r="E448" s="33"/>
      <c r="F448" s="33"/>
      <c r="G448" s="33"/>
      <c r="H448" s="33"/>
    </row>
    <row r="449" spans="4:8" ht="12.75">
      <c r="D449" s="33"/>
      <c r="E449" s="33"/>
      <c r="F449" s="33"/>
      <c r="G449" s="33"/>
      <c r="H449" s="33"/>
    </row>
    <row r="450" spans="4:8" ht="12.75">
      <c r="D450" s="33"/>
      <c r="E450" s="33"/>
      <c r="F450" s="33"/>
      <c r="G450" s="33"/>
      <c r="H450" s="33"/>
    </row>
    <row r="451" spans="4:8" ht="12.75">
      <c r="D451" s="33"/>
      <c r="E451" s="33"/>
      <c r="F451" s="33"/>
      <c r="G451" s="33"/>
      <c r="H451" s="33"/>
    </row>
    <row r="452" spans="4:8" ht="12.75">
      <c r="D452" s="33"/>
      <c r="E452" s="33"/>
      <c r="F452" s="33"/>
      <c r="G452" s="33"/>
      <c r="H452" s="33"/>
    </row>
    <row r="453" spans="4:8" ht="12.75">
      <c r="D453" s="33"/>
      <c r="E453" s="33"/>
      <c r="F453" s="33"/>
      <c r="G453" s="33"/>
      <c r="H453" s="33"/>
    </row>
    <row r="454" spans="4:8" ht="12.75">
      <c r="D454" s="33"/>
      <c r="E454" s="33"/>
      <c r="F454" s="33"/>
      <c r="G454" s="33"/>
      <c r="H454" s="33"/>
    </row>
    <row r="455" spans="4:8" ht="12.75">
      <c r="D455" s="33"/>
      <c r="E455" s="33"/>
      <c r="F455" s="33"/>
      <c r="G455" s="33"/>
      <c r="H455" s="33"/>
    </row>
    <row r="456" spans="4:8" ht="12.75">
      <c r="D456" s="33"/>
      <c r="E456" s="33"/>
      <c r="F456" s="33"/>
      <c r="G456" s="33"/>
      <c r="H456" s="33"/>
    </row>
    <row r="457" spans="4:8" ht="12.75">
      <c r="D457" s="33"/>
      <c r="E457" s="33"/>
      <c r="F457" s="33"/>
      <c r="G457" s="33"/>
      <c r="H457" s="33"/>
    </row>
    <row r="458" spans="4:8" ht="12.75">
      <c r="D458" s="33"/>
      <c r="E458" s="33"/>
      <c r="F458" s="33"/>
      <c r="G458" s="33"/>
      <c r="H458" s="33"/>
    </row>
    <row r="459" spans="4:8" ht="12.75">
      <c r="D459" s="33"/>
      <c r="E459" s="33"/>
      <c r="F459" s="33"/>
      <c r="G459" s="33"/>
      <c r="H459" s="33"/>
    </row>
    <row r="460" spans="4:8" ht="12.75">
      <c r="D460" s="33"/>
      <c r="E460" s="33"/>
      <c r="F460" s="33"/>
      <c r="G460" s="33"/>
      <c r="H460" s="33"/>
    </row>
    <row r="461" spans="4:8" ht="12.75">
      <c r="D461" s="33"/>
      <c r="E461" s="33"/>
      <c r="F461" s="33"/>
      <c r="G461" s="33"/>
      <c r="H461" s="33"/>
    </row>
    <row r="462" spans="4:8" ht="12.75">
      <c r="D462" s="33"/>
      <c r="E462" s="33"/>
      <c r="F462" s="33"/>
      <c r="G462" s="33"/>
      <c r="H462" s="33"/>
    </row>
    <row r="463" spans="4:8" ht="12.75">
      <c r="D463" s="33"/>
      <c r="E463" s="33"/>
      <c r="F463" s="33"/>
      <c r="G463" s="33"/>
      <c r="H463" s="33"/>
    </row>
    <row r="464" spans="4:8" ht="12.75">
      <c r="D464" s="33"/>
      <c r="E464" s="33"/>
      <c r="F464" s="33"/>
      <c r="G464" s="33"/>
      <c r="H464" s="33"/>
    </row>
    <row r="465" spans="4:8" ht="12.75">
      <c r="D465" s="33"/>
      <c r="E465" s="33"/>
      <c r="F465" s="33"/>
      <c r="G465" s="33"/>
      <c r="H465" s="33"/>
    </row>
    <row r="466" spans="4:8" ht="12.75">
      <c r="D466" s="33"/>
      <c r="E466" s="33"/>
      <c r="F466" s="33"/>
      <c r="G466" s="33"/>
      <c r="H466" s="33"/>
    </row>
    <row r="467" spans="4:8" ht="12.75">
      <c r="D467" s="33"/>
      <c r="E467" s="33"/>
      <c r="F467" s="33"/>
      <c r="G467" s="33"/>
      <c r="H467" s="33"/>
    </row>
    <row r="468" spans="4:8" ht="12.75">
      <c r="D468" s="33"/>
      <c r="E468" s="33"/>
      <c r="F468" s="33"/>
      <c r="G468" s="33"/>
      <c r="H468" s="33"/>
    </row>
    <row r="469" spans="4:8" ht="12.75">
      <c r="D469" s="33"/>
      <c r="E469" s="33"/>
      <c r="F469" s="33"/>
      <c r="G469" s="33"/>
      <c r="H469" s="33"/>
    </row>
    <row r="470" spans="4:8" ht="12.75">
      <c r="D470" s="33"/>
      <c r="E470" s="33"/>
      <c r="F470" s="33"/>
      <c r="G470" s="33"/>
      <c r="H470" s="33"/>
    </row>
    <row r="471" spans="4:8" ht="12.75">
      <c r="D471" s="33"/>
      <c r="E471" s="33"/>
      <c r="F471" s="33"/>
      <c r="G471" s="33"/>
      <c r="H471" s="33"/>
    </row>
    <row r="472" spans="4:8" ht="12.75">
      <c r="D472" s="33"/>
      <c r="E472" s="33"/>
      <c r="F472" s="33"/>
      <c r="G472" s="33"/>
      <c r="H472" s="33"/>
    </row>
    <row r="473" spans="4:8" ht="12.75">
      <c r="D473" s="33"/>
      <c r="E473" s="33"/>
      <c r="F473" s="33"/>
      <c r="G473" s="33"/>
      <c r="H473" s="33"/>
    </row>
    <row r="474" spans="4:8" ht="12.75">
      <c r="D474" s="33"/>
      <c r="E474" s="33"/>
      <c r="F474" s="33"/>
      <c r="G474" s="33"/>
      <c r="H474" s="33"/>
    </row>
    <row r="475" spans="4:8" ht="12.75">
      <c r="D475" s="33"/>
      <c r="E475" s="33"/>
      <c r="F475" s="33"/>
      <c r="G475" s="33"/>
      <c r="H475" s="33"/>
    </row>
    <row r="476" spans="4:8" ht="12.75">
      <c r="D476" s="33"/>
      <c r="E476" s="33"/>
      <c r="F476" s="33"/>
      <c r="G476" s="33"/>
      <c r="H476" s="33"/>
    </row>
    <row r="477" spans="4:8" ht="12.75">
      <c r="D477" s="33"/>
      <c r="E477" s="33"/>
      <c r="F477" s="33"/>
      <c r="G477" s="33"/>
      <c r="H477" s="33"/>
    </row>
    <row r="478" spans="4:8" ht="12.75">
      <c r="D478" s="33"/>
      <c r="E478" s="33"/>
      <c r="F478" s="33"/>
      <c r="G478" s="33"/>
      <c r="H478" s="33"/>
    </row>
    <row r="479" spans="4:8" ht="12.75">
      <c r="D479" s="33"/>
      <c r="E479" s="33"/>
      <c r="F479" s="33"/>
      <c r="G479" s="33"/>
      <c r="H479" s="33"/>
    </row>
    <row r="480" spans="4:8" ht="12.75">
      <c r="D480" s="33"/>
      <c r="E480" s="33"/>
      <c r="F480" s="33"/>
      <c r="G480" s="33"/>
      <c r="H480" s="33"/>
    </row>
    <row r="481" spans="4:8" ht="12.75">
      <c r="D481" s="33"/>
      <c r="E481" s="33"/>
      <c r="F481" s="33"/>
      <c r="G481" s="33"/>
      <c r="H481" s="33"/>
    </row>
    <row r="482" spans="4:8" ht="12.75">
      <c r="D482" s="33"/>
      <c r="E482" s="33"/>
      <c r="F482" s="33"/>
      <c r="G482" s="33"/>
      <c r="H482" s="33"/>
    </row>
    <row r="483" spans="4:8" ht="12.75">
      <c r="D483" s="33"/>
      <c r="E483" s="33"/>
      <c r="F483" s="33"/>
      <c r="G483" s="33"/>
      <c r="H483" s="33"/>
    </row>
    <row r="484" spans="4:8" ht="12.75">
      <c r="D484" s="33"/>
      <c r="E484" s="33"/>
      <c r="F484" s="33"/>
      <c r="G484" s="33"/>
      <c r="H484" s="33"/>
    </row>
    <row r="485" spans="4:8" ht="12.75">
      <c r="D485" s="33"/>
      <c r="E485" s="33"/>
      <c r="F485" s="33"/>
      <c r="G485" s="33"/>
      <c r="H485" s="33"/>
    </row>
    <row r="486" spans="4:8" ht="12.75">
      <c r="D486" s="33"/>
      <c r="E486" s="33"/>
      <c r="F486" s="33"/>
      <c r="G486" s="33"/>
      <c r="H486" s="33"/>
    </row>
    <row r="487" spans="4:8" ht="12.75">
      <c r="D487" s="33"/>
      <c r="E487" s="33"/>
      <c r="F487" s="33"/>
      <c r="G487" s="33"/>
      <c r="H487" s="33"/>
    </row>
    <row r="488" spans="4:8" ht="12.75">
      <c r="D488" s="33"/>
      <c r="E488" s="33"/>
      <c r="F488" s="33"/>
      <c r="G488" s="33"/>
      <c r="H488" s="33"/>
    </row>
    <row r="489" spans="4:8" ht="12.75">
      <c r="D489" s="33"/>
      <c r="E489" s="33"/>
      <c r="F489" s="33"/>
      <c r="G489" s="33"/>
      <c r="H489" s="33"/>
    </row>
    <row r="490" spans="4:8" ht="12.75">
      <c r="D490" s="33"/>
      <c r="E490" s="33"/>
      <c r="F490" s="33"/>
      <c r="G490" s="33"/>
      <c r="H490" s="33"/>
    </row>
    <row r="491" spans="4:8" ht="12.75">
      <c r="D491" s="33"/>
      <c r="E491" s="33"/>
      <c r="F491" s="33"/>
      <c r="G491" s="33"/>
      <c r="H491" s="33"/>
    </row>
    <row r="492" spans="4:8" ht="12.75">
      <c r="D492" s="33"/>
      <c r="E492" s="33"/>
      <c r="F492" s="33"/>
      <c r="G492" s="33"/>
      <c r="H492" s="33"/>
    </row>
    <row r="493" spans="4:8" ht="12.75">
      <c r="D493" s="33"/>
      <c r="E493" s="33"/>
      <c r="F493" s="33"/>
      <c r="G493" s="33"/>
      <c r="H493" s="33"/>
    </row>
    <row r="494" spans="4:8" ht="12.75">
      <c r="D494" s="33"/>
      <c r="E494" s="33"/>
      <c r="F494" s="33"/>
      <c r="G494" s="33"/>
      <c r="H494" s="33"/>
    </row>
    <row r="495" spans="4:8" ht="12.75">
      <c r="D495" s="33"/>
      <c r="E495" s="33"/>
      <c r="F495" s="33"/>
      <c r="G495" s="33"/>
      <c r="H495" s="33"/>
    </row>
    <row r="496" spans="4:8" ht="12.75">
      <c r="D496" s="33"/>
      <c r="E496" s="33"/>
      <c r="F496" s="33"/>
      <c r="G496" s="33"/>
      <c r="H496" s="33"/>
    </row>
    <row r="497" spans="4:8" ht="12.75">
      <c r="D497" s="33"/>
      <c r="E497" s="33"/>
      <c r="F497" s="33"/>
      <c r="G497" s="33"/>
      <c r="H497" s="33"/>
    </row>
    <row r="498" spans="4:8" ht="12.75">
      <c r="D498" s="33"/>
      <c r="E498" s="33"/>
      <c r="F498" s="33"/>
      <c r="G498" s="33"/>
      <c r="H498" s="33"/>
    </row>
    <row r="499" spans="4:8" ht="12.75">
      <c r="D499" s="33"/>
      <c r="E499" s="33"/>
      <c r="F499" s="33"/>
      <c r="G499" s="33"/>
      <c r="H499" s="33"/>
    </row>
    <row r="500" spans="4:8" ht="12.75">
      <c r="D500" s="33"/>
      <c r="E500" s="33"/>
      <c r="F500" s="33"/>
      <c r="G500" s="33"/>
      <c r="H500" s="33"/>
    </row>
    <row r="501" spans="4:8" ht="12.75">
      <c r="D501" s="33"/>
      <c r="E501" s="33"/>
      <c r="F501" s="33"/>
      <c r="G501" s="33"/>
      <c r="H501" s="33"/>
    </row>
    <row r="502" spans="4:8" ht="12.75">
      <c r="D502" s="33"/>
      <c r="E502" s="33"/>
      <c r="F502" s="33"/>
      <c r="G502" s="33"/>
      <c r="H502" s="33"/>
    </row>
    <row r="503" spans="4:8" ht="12.75">
      <c r="D503" s="33"/>
      <c r="E503" s="33"/>
      <c r="F503" s="33"/>
      <c r="G503" s="33"/>
      <c r="H503" s="33"/>
    </row>
    <row r="504" spans="4:8" ht="12.75">
      <c r="D504" s="33"/>
      <c r="E504" s="33"/>
      <c r="F504" s="33"/>
      <c r="G504" s="33"/>
      <c r="H504" s="33"/>
    </row>
    <row r="505" spans="4:8" ht="12.75">
      <c r="D505" s="33"/>
      <c r="E505" s="33"/>
      <c r="F505" s="33"/>
      <c r="G505" s="33"/>
      <c r="H505" s="33"/>
    </row>
    <row r="506" spans="4:8" ht="12.75">
      <c r="D506" s="33"/>
      <c r="E506" s="33"/>
      <c r="F506" s="33"/>
      <c r="G506" s="33"/>
      <c r="H506" s="33"/>
    </row>
    <row r="507" spans="4:8" ht="12.75">
      <c r="D507" s="33"/>
      <c r="E507" s="33"/>
      <c r="F507" s="33"/>
      <c r="G507" s="33"/>
      <c r="H507" s="33"/>
    </row>
    <row r="508" spans="4:8" ht="12.75">
      <c r="D508" s="33"/>
      <c r="E508" s="33"/>
      <c r="F508" s="33"/>
      <c r="G508" s="33"/>
      <c r="H508" s="33"/>
    </row>
    <row r="509" spans="4:8" ht="12.75">
      <c r="D509" s="33"/>
      <c r="E509" s="33"/>
      <c r="F509" s="33"/>
      <c r="G509" s="33"/>
      <c r="H509" s="33"/>
    </row>
    <row r="510" spans="4:8" ht="12.75">
      <c r="D510" s="33"/>
      <c r="E510" s="33"/>
      <c r="F510" s="33"/>
      <c r="G510" s="33"/>
      <c r="H510" s="33"/>
    </row>
    <row r="511" spans="4:8" ht="12.75">
      <c r="D511" s="33"/>
      <c r="E511" s="33"/>
      <c r="F511" s="33"/>
      <c r="G511" s="33"/>
      <c r="H511" s="33"/>
    </row>
    <row r="512" spans="4:8" ht="12.75">
      <c r="D512" s="33"/>
      <c r="E512" s="33"/>
      <c r="F512" s="33"/>
      <c r="G512" s="33"/>
      <c r="H512" s="33"/>
    </row>
    <row r="513" spans="4:8" ht="12.75">
      <c r="D513" s="33"/>
      <c r="E513" s="33"/>
      <c r="F513" s="33"/>
      <c r="G513" s="33"/>
      <c r="H513" s="33"/>
    </row>
    <row r="514" spans="4:8" ht="12.75">
      <c r="D514" s="33"/>
      <c r="E514" s="33"/>
      <c r="F514" s="33"/>
      <c r="G514" s="33"/>
      <c r="H514" s="33"/>
    </row>
    <row r="515" spans="4:8" ht="12.75">
      <c r="D515" s="33"/>
      <c r="E515" s="33"/>
      <c r="F515" s="33"/>
      <c r="G515" s="33"/>
      <c r="H515" s="33"/>
    </row>
    <row r="516" spans="4:8" ht="12.75">
      <c r="D516" s="33"/>
      <c r="E516" s="33"/>
      <c r="F516" s="33"/>
      <c r="G516" s="33"/>
      <c r="H516" s="33"/>
    </row>
    <row r="517" spans="4:8" ht="12.75">
      <c r="D517" s="33"/>
      <c r="E517" s="33"/>
      <c r="F517" s="33"/>
      <c r="G517" s="33"/>
      <c r="H517" s="33"/>
    </row>
    <row r="518" spans="4:8" ht="12.75">
      <c r="D518" s="33"/>
      <c r="E518" s="33"/>
      <c r="F518" s="33"/>
      <c r="G518" s="33"/>
      <c r="H518" s="33"/>
    </row>
    <row r="519" spans="4:8" ht="12.75">
      <c r="D519" s="33"/>
      <c r="E519" s="33"/>
      <c r="F519" s="33"/>
      <c r="G519" s="33"/>
      <c r="H519" s="33"/>
    </row>
    <row r="520" spans="4:8" ht="12.75">
      <c r="D520" s="33"/>
      <c r="E520" s="33"/>
      <c r="F520" s="33"/>
      <c r="G520" s="33"/>
      <c r="H520" s="33"/>
    </row>
    <row r="521" spans="4:8" ht="12.75">
      <c r="D521" s="33"/>
      <c r="E521" s="33"/>
      <c r="F521" s="33"/>
      <c r="G521" s="33"/>
      <c r="H521" s="33"/>
    </row>
    <row r="522" spans="4:8" ht="12.75">
      <c r="D522" s="33"/>
      <c r="E522" s="33"/>
      <c r="F522" s="33"/>
      <c r="G522" s="33"/>
      <c r="H522" s="33"/>
    </row>
    <row r="523" spans="4:8" ht="12.75">
      <c r="D523" s="33"/>
      <c r="E523" s="33"/>
      <c r="F523" s="33"/>
      <c r="G523" s="33"/>
      <c r="H523" s="33"/>
    </row>
    <row r="524" spans="4:8" ht="12.75">
      <c r="D524" s="33"/>
      <c r="E524" s="33"/>
      <c r="F524" s="33"/>
      <c r="G524" s="33"/>
      <c r="H524" s="33"/>
    </row>
    <row r="525" spans="4:8" ht="12.75">
      <c r="D525" s="33"/>
      <c r="E525" s="33"/>
      <c r="F525" s="33"/>
      <c r="G525" s="33"/>
      <c r="H525" s="33"/>
    </row>
    <row r="526" spans="4:8" ht="12.75">
      <c r="D526" s="33"/>
      <c r="E526" s="33"/>
      <c r="F526" s="33"/>
      <c r="G526" s="33"/>
      <c r="H526" s="33"/>
    </row>
    <row r="527" spans="4:8" ht="12.75">
      <c r="D527" s="33"/>
      <c r="E527" s="33"/>
      <c r="F527" s="33"/>
      <c r="G527" s="33"/>
      <c r="H527" s="33"/>
    </row>
    <row r="528" spans="4:8" ht="12.75">
      <c r="D528" s="33"/>
      <c r="E528" s="33"/>
      <c r="F528" s="33"/>
      <c r="G528" s="33"/>
      <c r="H528" s="33"/>
    </row>
    <row r="529" spans="4:8" ht="12.75">
      <c r="D529" s="33"/>
      <c r="E529" s="33"/>
      <c r="F529" s="33"/>
      <c r="G529" s="33"/>
      <c r="H529" s="33"/>
    </row>
    <row r="530" spans="4:8" ht="12.75">
      <c r="D530" s="33"/>
      <c r="E530" s="33"/>
      <c r="F530" s="33"/>
      <c r="G530" s="33"/>
      <c r="H530" s="33"/>
    </row>
    <row r="531" spans="4:8" ht="12.75">
      <c r="D531" s="33"/>
      <c r="E531" s="33"/>
      <c r="F531" s="33"/>
      <c r="G531" s="33"/>
      <c r="H531" s="33"/>
    </row>
    <row r="532" spans="4:8" ht="12.75">
      <c r="D532" s="33"/>
      <c r="E532" s="33"/>
      <c r="F532" s="33"/>
      <c r="G532" s="33"/>
      <c r="H532" s="33"/>
    </row>
    <row r="533" spans="4:8" ht="12.75">
      <c r="D533" s="33"/>
      <c r="E533" s="33"/>
      <c r="F533" s="33"/>
      <c r="G533" s="33"/>
      <c r="H533" s="33"/>
    </row>
    <row r="534" spans="4:8" ht="12.75">
      <c r="D534" s="33"/>
      <c r="E534" s="33"/>
      <c r="F534" s="33"/>
      <c r="G534" s="33"/>
      <c r="H534" s="33"/>
    </row>
    <row r="535" spans="4:8" ht="12.75">
      <c r="D535" s="33"/>
      <c r="E535" s="33"/>
      <c r="F535" s="33"/>
      <c r="G535" s="33"/>
      <c r="H535" s="33"/>
    </row>
    <row r="536" spans="4:8" ht="12.75">
      <c r="D536" s="33"/>
      <c r="E536" s="33"/>
      <c r="F536" s="33"/>
      <c r="G536" s="33"/>
      <c r="H536" s="33"/>
    </row>
    <row r="537" spans="4:8" ht="12.75">
      <c r="D537" s="33"/>
      <c r="E537" s="33"/>
      <c r="F537" s="33"/>
      <c r="G537" s="33"/>
      <c r="H537" s="33"/>
    </row>
    <row r="538" spans="4:8" ht="12.75">
      <c r="D538" s="33"/>
      <c r="E538" s="33"/>
      <c r="F538" s="33"/>
      <c r="G538" s="33"/>
      <c r="H538" s="33"/>
    </row>
    <row r="539" spans="4:8" ht="12.75">
      <c r="D539" s="33"/>
      <c r="E539" s="33"/>
      <c r="F539" s="33"/>
      <c r="G539" s="33"/>
      <c r="H539" s="33"/>
    </row>
    <row r="540" spans="4:8" ht="12.75">
      <c r="D540" s="33"/>
      <c r="E540" s="33"/>
      <c r="F540" s="33"/>
      <c r="G540" s="33"/>
      <c r="H540" s="33"/>
    </row>
    <row r="541" spans="4:8" ht="12.75">
      <c r="D541" s="33"/>
      <c r="E541" s="33"/>
      <c r="F541" s="33"/>
      <c r="G541" s="33"/>
      <c r="H541" s="33"/>
    </row>
    <row r="542" spans="4:8" ht="12.75">
      <c r="D542" s="33"/>
      <c r="E542" s="33"/>
      <c r="F542" s="33"/>
      <c r="G542" s="33"/>
      <c r="H542" s="33"/>
    </row>
    <row r="543" spans="4:8" ht="12.75">
      <c r="D543" s="33"/>
      <c r="E543" s="33"/>
      <c r="F543" s="33"/>
      <c r="G543" s="33"/>
      <c r="H543" s="33"/>
    </row>
    <row r="544" spans="4:8" ht="12.75">
      <c r="D544" s="33"/>
      <c r="E544" s="33"/>
      <c r="F544" s="33"/>
      <c r="G544" s="33"/>
      <c r="H544" s="33"/>
    </row>
    <row r="545" spans="4:8" ht="12.75">
      <c r="D545" s="33"/>
      <c r="E545" s="33"/>
      <c r="F545" s="33"/>
      <c r="G545" s="33"/>
      <c r="H545" s="33"/>
    </row>
    <row r="546" spans="4:8" ht="12.75">
      <c r="D546" s="33"/>
      <c r="E546" s="33"/>
      <c r="F546" s="33"/>
      <c r="G546" s="33"/>
      <c r="H546" s="33"/>
    </row>
    <row r="547" spans="4:8" ht="12.75">
      <c r="D547" s="33"/>
      <c r="E547" s="33"/>
      <c r="F547" s="33"/>
      <c r="G547" s="33"/>
      <c r="H547" s="33"/>
    </row>
    <row r="548" spans="4:8" ht="12.75">
      <c r="D548" s="33"/>
      <c r="E548" s="33"/>
      <c r="F548" s="33"/>
      <c r="G548" s="33"/>
      <c r="H548" s="33"/>
    </row>
    <row r="549" spans="4:8" ht="12.75">
      <c r="D549" s="33"/>
      <c r="E549" s="33"/>
      <c r="F549" s="33"/>
      <c r="G549" s="33"/>
      <c r="H549" s="33"/>
    </row>
    <row r="550" spans="4:8" ht="12.75">
      <c r="D550" s="33"/>
      <c r="E550" s="33"/>
      <c r="F550" s="33"/>
      <c r="G550" s="33"/>
      <c r="H550" s="33"/>
    </row>
    <row r="551" spans="4:8" ht="12.75">
      <c r="D551" s="33"/>
      <c r="E551" s="33"/>
      <c r="F551" s="33"/>
      <c r="G551" s="33"/>
      <c r="H551" s="33"/>
    </row>
    <row r="552" spans="4:8" ht="12.75">
      <c r="D552" s="33"/>
      <c r="E552" s="33"/>
      <c r="F552" s="33"/>
      <c r="G552" s="33"/>
      <c r="H552" s="33"/>
    </row>
    <row r="553" spans="4:8" ht="12.75">
      <c r="D553" s="33"/>
      <c r="E553" s="33"/>
      <c r="F553" s="33"/>
      <c r="G553" s="33"/>
      <c r="H553" s="33"/>
    </row>
    <row r="554" spans="4:8" ht="12.75">
      <c r="D554" s="33"/>
      <c r="E554" s="33"/>
      <c r="F554" s="33"/>
      <c r="G554" s="33"/>
      <c r="H554" s="33"/>
    </row>
  </sheetData>
  <mergeCells count="1">
    <mergeCell ref="A48:B48"/>
  </mergeCells>
  <printOptions gridLines="1" horizontalCentered="1"/>
  <pageMargins left="0.3937007874015748" right="0.3937007874015748" top="0.78" bottom="0.6299212598425197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powiatu Opole w 2003 roku&amp;R&amp;9Załącznik Nr 1b&amp;8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21" bestFit="1" customWidth="1"/>
    <col min="2" max="2" width="62.125" style="12" customWidth="1"/>
    <col min="3" max="3" width="4.75390625" style="12" customWidth="1"/>
    <col min="4" max="6" width="18.875" style="19" customWidth="1"/>
    <col min="7" max="8" width="13.375" style="19" customWidth="1"/>
    <col min="9" max="16384" width="9.125" style="12" customWidth="1"/>
  </cols>
  <sheetData>
    <row r="1" spans="1:8" s="86" customFormat="1" ht="57.75" customHeight="1">
      <c r="A1" s="82" t="s">
        <v>146</v>
      </c>
      <c r="B1" s="82" t="s">
        <v>95</v>
      </c>
      <c r="C1" s="83" t="s">
        <v>96</v>
      </c>
      <c r="D1" s="84" t="s">
        <v>385</v>
      </c>
      <c r="E1" s="85" t="s">
        <v>384</v>
      </c>
      <c r="F1" s="182" t="s">
        <v>381</v>
      </c>
      <c r="G1" s="180" t="s">
        <v>458</v>
      </c>
      <c r="H1" s="34" t="s">
        <v>382</v>
      </c>
    </row>
    <row r="2" spans="1:8" s="88" customFormat="1" ht="11.25">
      <c r="A2" s="87">
        <v>1</v>
      </c>
      <c r="B2" s="87">
        <v>2</v>
      </c>
      <c r="C2" s="87">
        <v>3</v>
      </c>
      <c r="D2" s="87">
        <v>4</v>
      </c>
      <c r="E2" s="176">
        <v>5</v>
      </c>
      <c r="F2" s="183">
        <v>6</v>
      </c>
      <c r="G2" s="181">
        <v>7</v>
      </c>
      <c r="H2" s="87">
        <v>8</v>
      </c>
    </row>
    <row r="3" spans="1:8" s="94" customFormat="1" ht="24" customHeight="1">
      <c r="A3" s="89" t="s">
        <v>97</v>
      </c>
      <c r="B3" s="90" t="s">
        <v>98</v>
      </c>
      <c r="C3" s="91"/>
      <c r="D3" s="92">
        <f>D31+D36</f>
        <v>292160174</v>
      </c>
      <c r="E3" s="93">
        <f>E31+E36</f>
        <v>296283361</v>
      </c>
      <c r="F3" s="184">
        <f>F31+F36</f>
        <v>288819398</v>
      </c>
      <c r="G3" s="218">
        <f>F3/E3</f>
        <v>0.9748080250783978</v>
      </c>
      <c r="H3" s="219">
        <f>F3/$F$3</f>
        <v>1</v>
      </c>
    </row>
    <row r="4" spans="1:8" s="86" customFormat="1" ht="12.75">
      <c r="A4" s="95"/>
      <c r="B4" s="96"/>
      <c r="C4" s="97"/>
      <c r="D4" s="11"/>
      <c r="E4" s="35"/>
      <c r="F4" s="170"/>
      <c r="G4" s="220"/>
      <c r="H4" s="74"/>
    </row>
    <row r="5" spans="1:9" s="94" customFormat="1" ht="24" customHeight="1">
      <c r="A5" s="98" t="s">
        <v>99</v>
      </c>
      <c r="B5" s="155" t="s">
        <v>100</v>
      </c>
      <c r="C5" s="99"/>
      <c r="D5" s="76">
        <f>SUM(D6:D18)</f>
        <v>119058770</v>
      </c>
      <c r="E5" s="76">
        <f>SUM(E6:E18)</f>
        <v>119058770</v>
      </c>
      <c r="F5" s="167">
        <f>SUM(F6:F18)</f>
        <v>116068272</v>
      </c>
      <c r="G5" s="221">
        <f aca="true" t="shared" si="0" ref="G5:G40">F5/E5</f>
        <v>0.9748821695369438</v>
      </c>
      <c r="H5" s="75">
        <f aca="true" t="shared" si="1" ref="H5:H36">F5/$F$3</f>
        <v>0.40187145601626106</v>
      </c>
      <c r="I5" s="217"/>
    </row>
    <row r="6" spans="1:9" s="86" customFormat="1" ht="15" customHeight="1">
      <c r="A6" s="153">
        <v>1</v>
      </c>
      <c r="B6" s="157" t="s">
        <v>101</v>
      </c>
      <c r="C6" s="154" t="s">
        <v>50</v>
      </c>
      <c r="D6" s="11">
        <v>48000000</v>
      </c>
      <c r="E6" s="35">
        <v>48000000</v>
      </c>
      <c r="F6" s="170">
        <v>49731965</v>
      </c>
      <c r="G6" s="220">
        <f t="shared" si="0"/>
        <v>1.0360826041666666</v>
      </c>
      <c r="H6" s="74">
        <f t="shared" si="1"/>
        <v>0.17219052925247078</v>
      </c>
      <c r="I6" s="217"/>
    </row>
    <row r="7" spans="1:9" s="86" customFormat="1" ht="15" customHeight="1">
      <c r="A7" s="153">
        <v>2</v>
      </c>
      <c r="B7" s="101" t="s">
        <v>205</v>
      </c>
      <c r="C7" s="154" t="s">
        <v>52</v>
      </c>
      <c r="D7" s="11">
        <v>262000</v>
      </c>
      <c r="E7" s="35">
        <v>262000</v>
      </c>
      <c r="F7" s="170">
        <v>241899</v>
      </c>
      <c r="G7" s="220">
        <f t="shared" si="0"/>
        <v>0.9232786259541985</v>
      </c>
      <c r="H7" s="74">
        <f t="shared" si="1"/>
        <v>0.0008375441596897172</v>
      </c>
      <c r="I7" s="217"/>
    </row>
    <row r="8" spans="1:9" s="86" customFormat="1" ht="15" customHeight="1">
      <c r="A8" s="153">
        <v>3</v>
      </c>
      <c r="B8" s="101" t="s">
        <v>55</v>
      </c>
      <c r="C8" s="154" t="s">
        <v>54</v>
      </c>
      <c r="D8" s="11">
        <v>6100</v>
      </c>
      <c r="E8" s="35">
        <v>6100</v>
      </c>
      <c r="F8" s="170">
        <v>6571</v>
      </c>
      <c r="G8" s="220">
        <f t="shared" si="0"/>
        <v>1.0772131147540984</v>
      </c>
      <c r="H8" s="74">
        <f t="shared" si="1"/>
        <v>2.2751241937011447E-05</v>
      </c>
      <c r="I8" s="217"/>
    </row>
    <row r="9" spans="1:9" s="86" customFormat="1" ht="15" customHeight="1">
      <c r="A9" s="153">
        <v>4</v>
      </c>
      <c r="B9" s="101" t="s">
        <v>102</v>
      </c>
      <c r="C9" s="154" t="s">
        <v>63</v>
      </c>
      <c r="D9" s="11">
        <v>3700000</v>
      </c>
      <c r="E9" s="35">
        <v>3700000</v>
      </c>
      <c r="F9" s="170">
        <v>3204314</v>
      </c>
      <c r="G9" s="220">
        <f t="shared" si="0"/>
        <v>0.8660308108108108</v>
      </c>
      <c r="H9" s="74">
        <f t="shared" si="1"/>
        <v>0.01109452489060309</v>
      </c>
      <c r="I9" s="217"/>
    </row>
    <row r="10" spans="1:9" s="86" customFormat="1" ht="15" customHeight="1">
      <c r="A10" s="153">
        <v>5</v>
      </c>
      <c r="B10" s="101" t="s">
        <v>103</v>
      </c>
      <c r="C10" s="154" t="s">
        <v>58</v>
      </c>
      <c r="D10" s="11">
        <v>600000</v>
      </c>
      <c r="E10" s="35">
        <v>600000</v>
      </c>
      <c r="F10" s="170">
        <v>426391</v>
      </c>
      <c r="G10" s="220">
        <f t="shared" si="0"/>
        <v>0.7106516666666667</v>
      </c>
      <c r="H10" s="74">
        <f t="shared" si="1"/>
        <v>0.0014763239690708033</v>
      </c>
      <c r="I10" s="217"/>
    </row>
    <row r="11" spans="1:9" s="86" customFormat="1" ht="15" customHeight="1">
      <c r="A11" s="153">
        <v>6</v>
      </c>
      <c r="B11" s="101" t="s">
        <v>57</v>
      </c>
      <c r="C11" s="154" t="s">
        <v>56</v>
      </c>
      <c r="D11" s="11">
        <v>2502000</v>
      </c>
      <c r="E11" s="35">
        <v>2502000</v>
      </c>
      <c r="F11" s="170">
        <v>2065504</v>
      </c>
      <c r="G11" s="220">
        <f t="shared" si="0"/>
        <v>0.825541167066347</v>
      </c>
      <c r="H11" s="74">
        <f t="shared" si="1"/>
        <v>0.007151541808836538</v>
      </c>
      <c r="I11" s="217"/>
    </row>
    <row r="12" spans="1:9" s="86" customFormat="1" ht="15" customHeight="1">
      <c r="A12" s="153">
        <v>7</v>
      </c>
      <c r="B12" s="101" t="s">
        <v>60</v>
      </c>
      <c r="C12" s="154" t="s">
        <v>59</v>
      </c>
      <c r="D12" s="11">
        <v>1100000</v>
      </c>
      <c r="E12" s="35">
        <v>1100000</v>
      </c>
      <c r="F12" s="170">
        <v>802845</v>
      </c>
      <c r="G12" s="220">
        <f t="shared" si="0"/>
        <v>0.729859090909091</v>
      </c>
      <c r="H12" s="74">
        <f t="shared" si="1"/>
        <v>0.0027797475015857486</v>
      </c>
      <c r="I12" s="217"/>
    </row>
    <row r="13" spans="1:9" s="86" customFormat="1" ht="15" customHeight="1">
      <c r="A13" s="153">
        <v>8</v>
      </c>
      <c r="B13" s="101" t="s">
        <v>62</v>
      </c>
      <c r="C13" s="154" t="s">
        <v>61</v>
      </c>
      <c r="D13" s="11">
        <v>37000</v>
      </c>
      <c r="E13" s="35">
        <v>37000</v>
      </c>
      <c r="F13" s="170">
        <v>19566</v>
      </c>
      <c r="G13" s="220">
        <f t="shared" si="0"/>
        <v>0.5288108108108108</v>
      </c>
      <c r="H13" s="74">
        <f t="shared" si="1"/>
        <v>6.774475722714441E-05</v>
      </c>
      <c r="I13" s="217"/>
    </row>
    <row r="14" spans="1:9" s="86" customFormat="1" ht="15" customHeight="1">
      <c r="A14" s="153">
        <v>9</v>
      </c>
      <c r="B14" s="101" t="s">
        <v>139</v>
      </c>
      <c r="C14" s="154" t="s">
        <v>69</v>
      </c>
      <c r="D14" s="11">
        <v>4000000</v>
      </c>
      <c r="E14" s="35">
        <v>4000000</v>
      </c>
      <c r="F14" s="170">
        <v>4927258</v>
      </c>
      <c r="G14" s="220">
        <f t="shared" si="0"/>
        <v>1.2318145</v>
      </c>
      <c r="H14" s="74">
        <f t="shared" si="1"/>
        <v>0.017059996780410158</v>
      </c>
      <c r="I14" s="217"/>
    </row>
    <row r="15" spans="1:9" s="86" customFormat="1" ht="15" customHeight="1">
      <c r="A15" s="153">
        <v>11</v>
      </c>
      <c r="B15" s="101" t="s">
        <v>104</v>
      </c>
      <c r="C15" s="154" t="s">
        <v>48</v>
      </c>
      <c r="D15" s="11">
        <v>4500000</v>
      </c>
      <c r="E15" s="35">
        <v>4500000</v>
      </c>
      <c r="F15" s="170">
        <v>4213807</v>
      </c>
      <c r="G15" s="220">
        <f t="shared" si="0"/>
        <v>0.9364015555555556</v>
      </c>
      <c r="H15" s="74">
        <f t="shared" si="1"/>
        <v>0.014589764500513224</v>
      </c>
      <c r="I15" s="217"/>
    </row>
    <row r="16" spans="1:9" s="86" customFormat="1" ht="15" customHeight="1">
      <c r="A16" s="153">
        <v>10</v>
      </c>
      <c r="B16" s="101" t="s">
        <v>105</v>
      </c>
      <c r="C16" s="154" t="s">
        <v>46</v>
      </c>
      <c r="D16" s="11">
        <v>52501670</v>
      </c>
      <c r="E16" s="35">
        <v>52501670</v>
      </c>
      <c r="F16" s="170">
        <v>48769135</v>
      </c>
      <c r="G16" s="220">
        <f t="shared" si="0"/>
        <v>0.9289063566930347</v>
      </c>
      <c r="H16" s="74">
        <f t="shared" si="1"/>
        <v>0.16885685427541816</v>
      </c>
      <c r="I16" s="217"/>
    </row>
    <row r="17" spans="1:9" s="86" customFormat="1" ht="15" customHeight="1">
      <c r="A17" s="153">
        <v>12</v>
      </c>
      <c r="B17" s="101" t="s">
        <v>115</v>
      </c>
      <c r="C17" s="154" t="s">
        <v>65</v>
      </c>
      <c r="D17" s="11">
        <v>1700000</v>
      </c>
      <c r="E17" s="35">
        <v>1700000</v>
      </c>
      <c r="F17" s="170">
        <v>1530007</v>
      </c>
      <c r="G17" s="220">
        <f t="shared" si="0"/>
        <v>0.9000041176470588</v>
      </c>
      <c r="H17" s="74">
        <f t="shared" si="1"/>
        <v>0.005297452354637204</v>
      </c>
      <c r="I17" s="217"/>
    </row>
    <row r="18" spans="1:9" s="86" customFormat="1" ht="15" customHeight="1">
      <c r="A18" s="153">
        <v>13</v>
      </c>
      <c r="B18" s="158" t="s">
        <v>116</v>
      </c>
      <c r="C18" s="154" t="s">
        <v>67</v>
      </c>
      <c r="D18" s="11">
        <v>150000</v>
      </c>
      <c r="E18" s="35">
        <v>150000</v>
      </c>
      <c r="F18" s="170">
        <v>129010</v>
      </c>
      <c r="G18" s="220">
        <f t="shared" si="0"/>
        <v>0.8600666666666666</v>
      </c>
      <c r="H18" s="74">
        <f t="shared" si="1"/>
        <v>0.00044668052386148937</v>
      </c>
      <c r="I18" s="217"/>
    </row>
    <row r="19" spans="1:9" s="94" customFormat="1" ht="24" customHeight="1">
      <c r="A19" s="98" t="s">
        <v>117</v>
      </c>
      <c r="B19" s="156" t="s">
        <v>118</v>
      </c>
      <c r="C19" s="99"/>
      <c r="D19" s="76">
        <f>D20+D21+D22</f>
        <v>21800000</v>
      </c>
      <c r="E19" s="76">
        <f>E20+E21+E22</f>
        <v>21800000</v>
      </c>
      <c r="F19" s="167">
        <f>F20+F21+F22</f>
        <v>19328396</v>
      </c>
      <c r="G19" s="221">
        <f t="shared" si="0"/>
        <v>0.8866236697247707</v>
      </c>
      <c r="H19" s="75">
        <f t="shared" si="1"/>
        <v>0.06692208395226971</v>
      </c>
      <c r="I19" s="217"/>
    </row>
    <row r="20" spans="1:9" s="86" customFormat="1" ht="14.25" customHeight="1">
      <c r="A20" s="100">
        <v>1</v>
      </c>
      <c r="B20" s="101" t="s">
        <v>119</v>
      </c>
      <c r="C20" s="102" t="s">
        <v>32</v>
      </c>
      <c r="D20" s="11">
        <v>1000000</v>
      </c>
      <c r="E20" s="35">
        <v>1000000</v>
      </c>
      <c r="F20" s="170">
        <v>1147006</v>
      </c>
      <c r="G20" s="220">
        <f t="shared" si="0"/>
        <v>1.147006</v>
      </c>
      <c r="H20" s="74">
        <f t="shared" si="1"/>
        <v>0.003971360677096903</v>
      </c>
      <c r="I20" s="217"/>
    </row>
    <row r="21" spans="1:9" s="86" customFormat="1" ht="14.25" customHeight="1">
      <c r="A21" s="100">
        <v>2</v>
      </c>
      <c r="B21" s="101" t="s">
        <v>120</v>
      </c>
      <c r="C21" s="102" t="s">
        <v>30</v>
      </c>
      <c r="D21" s="11">
        <v>2800000</v>
      </c>
      <c r="E21" s="35">
        <v>2800000</v>
      </c>
      <c r="F21" s="170">
        <v>1915459</v>
      </c>
      <c r="G21" s="220">
        <f t="shared" si="0"/>
        <v>0.6840925</v>
      </c>
      <c r="H21" s="74">
        <f t="shared" si="1"/>
        <v>0.006632030304280324</v>
      </c>
      <c r="I21" s="217"/>
    </row>
    <row r="22" spans="1:9" s="86" customFormat="1" ht="14.25" customHeight="1">
      <c r="A22" s="100">
        <v>3</v>
      </c>
      <c r="B22" s="101" t="s">
        <v>121</v>
      </c>
      <c r="C22" s="102" t="s">
        <v>93</v>
      </c>
      <c r="D22" s="11">
        <v>18000000</v>
      </c>
      <c r="E22" s="35">
        <v>18000000</v>
      </c>
      <c r="F22" s="170">
        <v>16265931</v>
      </c>
      <c r="G22" s="220">
        <f t="shared" si="0"/>
        <v>0.9036628333333333</v>
      </c>
      <c r="H22" s="74">
        <f t="shared" si="1"/>
        <v>0.05631869297089249</v>
      </c>
      <c r="I22" s="217"/>
    </row>
    <row r="23" spans="1:9" s="86" customFormat="1" ht="51.75" customHeight="1">
      <c r="A23" s="98" t="s">
        <v>122</v>
      </c>
      <c r="B23" s="103" t="s">
        <v>123</v>
      </c>
      <c r="C23" s="104"/>
      <c r="D23" s="27">
        <v>30047000</v>
      </c>
      <c r="E23" s="76">
        <v>30923334</v>
      </c>
      <c r="F23" s="167">
        <v>28980660</v>
      </c>
      <c r="G23" s="221">
        <f t="shared" si="0"/>
        <v>0.937177731223936</v>
      </c>
      <c r="H23" s="75">
        <f t="shared" si="1"/>
        <v>0.10034180598908388</v>
      </c>
      <c r="I23" s="217"/>
    </row>
    <row r="24" spans="1:9" s="86" customFormat="1" ht="15" customHeight="1">
      <c r="A24" s="105"/>
      <c r="B24" s="106" t="s">
        <v>124</v>
      </c>
      <c r="C24" s="107" t="s">
        <v>77</v>
      </c>
      <c r="D24" s="18">
        <v>1715025</v>
      </c>
      <c r="E24" s="177">
        <v>1785025</v>
      </c>
      <c r="F24" s="169">
        <v>2146636</v>
      </c>
      <c r="G24" s="220">
        <f t="shared" si="0"/>
        <v>1.2025803560174226</v>
      </c>
      <c r="H24" s="74">
        <f t="shared" si="1"/>
        <v>0.007432450918687948</v>
      </c>
      <c r="I24" s="217"/>
    </row>
    <row r="25" spans="1:9" s="86" customFormat="1" ht="24" customHeight="1">
      <c r="A25" s="98" t="s">
        <v>125</v>
      </c>
      <c r="B25" s="103" t="s">
        <v>126</v>
      </c>
      <c r="C25" s="108"/>
      <c r="D25" s="76">
        <f>SUM(D26:D30)</f>
        <v>92950050</v>
      </c>
      <c r="E25" s="76">
        <f>SUM(E26:E30)</f>
        <v>93359064</v>
      </c>
      <c r="F25" s="167">
        <f>SUM(F26:F30)</f>
        <v>93358974</v>
      </c>
      <c r="G25" s="221">
        <f t="shared" si="0"/>
        <v>0.9999990359800522</v>
      </c>
      <c r="H25" s="75">
        <f t="shared" si="1"/>
        <v>0.3232434339469124</v>
      </c>
      <c r="I25" s="217"/>
    </row>
    <row r="26" spans="1:9" s="86" customFormat="1" ht="15" customHeight="1">
      <c r="A26" s="109">
        <v>1</v>
      </c>
      <c r="B26" s="106" t="s">
        <v>140</v>
      </c>
      <c r="C26" s="18">
        <v>292</v>
      </c>
      <c r="D26" s="18">
        <v>94005</v>
      </c>
      <c r="E26" s="36">
        <v>94005</v>
      </c>
      <c r="F26" s="169">
        <v>94005</v>
      </c>
      <c r="G26" s="220">
        <f t="shared" si="0"/>
        <v>1</v>
      </c>
      <c r="H26" s="74">
        <f t="shared" si="1"/>
        <v>0.00032548021584062717</v>
      </c>
      <c r="I26" s="217"/>
    </row>
    <row r="27" spans="1:9" s="86" customFormat="1" ht="15" customHeight="1">
      <c r="A27" s="109">
        <v>2</v>
      </c>
      <c r="B27" s="106" t="s">
        <v>141</v>
      </c>
      <c r="C27" s="18">
        <v>292</v>
      </c>
      <c r="D27" s="18">
        <v>76677323</v>
      </c>
      <c r="E27" s="36">
        <v>76835556</v>
      </c>
      <c r="F27" s="169">
        <v>76835556</v>
      </c>
      <c r="G27" s="220">
        <f t="shared" si="0"/>
        <v>1</v>
      </c>
      <c r="H27" s="74">
        <f t="shared" si="1"/>
        <v>0.2660332253722099</v>
      </c>
      <c r="I27" s="217"/>
    </row>
    <row r="28" spans="1:9" s="86" customFormat="1" ht="15" customHeight="1">
      <c r="A28" s="109">
        <v>3</v>
      </c>
      <c r="B28" s="106" t="s">
        <v>142</v>
      </c>
      <c r="C28" s="18">
        <v>292</v>
      </c>
      <c r="D28" s="18">
        <v>10713048</v>
      </c>
      <c r="E28" s="36">
        <v>10713048</v>
      </c>
      <c r="F28" s="169">
        <v>10713048</v>
      </c>
      <c r="G28" s="220">
        <f t="shared" si="0"/>
        <v>1</v>
      </c>
      <c r="H28" s="74">
        <f t="shared" si="1"/>
        <v>0.037092550134046054</v>
      </c>
      <c r="I28" s="217"/>
    </row>
    <row r="29" spans="1:9" s="86" customFormat="1" ht="15" customHeight="1">
      <c r="A29" s="109">
        <v>4</v>
      </c>
      <c r="B29" s="106" t="s">
        <v>143</v>
      </c>
      <c r="C29" s="18">
        <v>292</v>
      </c>
      <c r="D29" s="18">
        <v>4610930</v>
      </c>
      <c r="E29" s="36">
        <v>4861711</v>
      </c>
      <c r="F29" s="169">
        <v>4861621</v>
      </c>
      <c r="G29" s="220">
        <f t="shared" si="0"/>
        <v>0.9999814879987724</v>
      </c>
      <c r="H29" s="74">
        <f t="shared" si="1"/>
        <v>0.016832737114146328</v>
      </c>
      <c r="I29" s="217"/>
    </row>
    <row r="30" spans="1:9" s="86" customFormat="1" ht="15" customHeight="1">
      <c r="A30" s="109">
        <v>5</v>
      </c>
      <c r="B30" s="106" t="s">
        <v>144</v>
      </c>
      <c r="C30" s="18">
        <v>292</v>
      </c>
      <c r="D30" s="18">
        <v>854744</v>
      </c>
      <c r="E30" s="178">
        <v>854744</v>
      </c>
      <c r="F30" s="169">
        <v>854744</v>
      </c>
      <c r="G30" s="220">
        <f t="shared" si="0"/>
        <v>1</v>
      </c>
      <c r="H30" s="74">
        <f t="shared" si="1"/>
        <v>0.0029594411106694434</v>
      </c>
      <c r="I30" s="217"/>
    </row>
    <row r="31" spans="1:9" s="114" customFormat="1" ht="24" customHeight="1">
      <c r="A31" s="110" t="s">
        <v>127</v>
      </c>
      <c r="B31" s="111" t="s">
        <v>128</v>
      </c>
      <c r="C31" s="112"/>
      <c r="D31" s="113">
        <f>D25+D23+D19+D5</f>
        <v>263855820</v>
      </c>
      <c r="E31" s="113">
        <f>E25+E23+E19+E5</f>
        <v>265141168</v>
      </c>
      <c r="F31" s="185">
        <f>F25+F23+F19+F5</f>
        <v>257736302</v>
      </c>
      <c r="G31" s="218">
        <f t="shared" si="0"/>
        <v>0.9720719869499859</v>
      </c>
      <c r="H31" s="219">
        <f t="shared" si="1"/>
        <v>0.8923787799045271</v>
      </c>
      <c r="I31" s="217"/>
    </row>
    <row r="32" spans="1:8" s="86" customFormat="1" ht="15" customHeight="1">
      <c r="A32" s="115"/>
      <c r="B32" s="101" t="s">
        <v>129</v>
      </c>
      <c r="C32" s="97"/>
      <c r="D32" s="35">
        <f>D31-D27</f>
        <v>187178497</v>
      </c>
      <c r="E32" s="179">
        <f>E31-E27</f>
        <v>188305612</v>
      </c>
      <c r="F32" s="170">
        <f>F31-F27</f>
        <v>180900746</v>
      </c>
      <c r="G32" s="220">
        <f t="shared" si="0"/>
        <v>0.9606763392691663</v>
      </c>
      <c r="H32" s="74">
        <f t="shared" si="1"/>
        <v>0.6263455545323171</v>
      </c>
    </row>
    <row r="33" spans="1:8" s="86" customFormat="1" ht="24.75" customHeight="1">
      <c r="A33" s="98" t="s">
        <v>130</v>
      </c>
      <c r="B33" s="103" t="s">
        <v>131</v>
      </c>
      <c r="C33" s="108"/>
      <c r="D33" s="27">
        <v>7347882</v>
      </c>
      <c r="E33" s="76">
        <v>10196187</v>
      </c>
      <c r="F33" s="167">
        <v>10260545</v>
      </c>
      <c r="G33" s="221">
        <f t="shared" si="0"/>
        <v>1.0063119674050702</v>
      </c>
      <c r="H33" s="75">
        <f t="shared" si="1"/>
        <v>0.03552581672509407</v>
      </c>
    </row>
    <row r="34" spans="1:8" s="86" customFormat="1" ht="15" customHeight="1">
      <c r="A34" s="115"/>
      <c r="B34" s="101" t="s">
        <v>132</v>
      </c>
      <c r="C34" s="97"/>
      <c r="D34" s="18"/>
      <c r="E34" s="177">
        <v>1432366</v>
      </c>
      <c r="F34" s="169">
        <v>1530250</v>
      </c>
      <c r="G34" s="220">
        <f t="shared" si="0"/>
        <v>1.0683372825101964</v>
      </c>
      <c r="H34" s="74">
        <f t="shared" si="1"/>
        <v>0.005298293710867717</v>
      </c>
    </row>
    <row r="35" spans="1:8" s="86" customFormat="1" ht="27.75" customHeight="1">
      <c r="A35" s="99" t="s">
        <v>133</v>
      </c>
      <c r="B35" s="103" t="s">
        <v>145</v>
      </c>
      <c r="C35" s="108"/>
      <c r="D35" s="27">
        <v>20956472</v>
      </c>
      <c r="E35" s="76">
        <v>20946006</v>
      </c>
      <c r="F35" s="167">
        <v>20822551</v>
      </c>
      <c r="G35" s="221">
        <f t="shared" si="0"/>
        <v>0.9941060362534031</v>
      </c>
      <c r="H35" s="75">
        <f t="shared" si="1"/>
        <v>0.07209540337037888</v>
      </c>
    </row>
    <row r="36" spans="1:8" s="114" customFormat="1" ht="24" customHeight="1">
      <c r="A36" s="110" t="s">
        <v>134</v>
      </c>
      <c r="B36" s="111" t="s">
        <v>135</v>
      </c>
      <c r="C36" s="112"/>
      <c r="D36" s="113">
        <f>D33+D35</f>
        <v>28304354</v>
      </c>
      <c r="E36" s="113">
        <f>E33+E35</f>
        <v>31142193</v>
      </c>
      <c r="F36" s="185">
        <f>F33+F35</f>
        <v>31083096</v>
      </c>
      <c r="G36" s="218">
        <f t="shared" si="0"/>
        <v>0.998102349439553</v>
      </c>
      <c r="H36" s="222">
        <f t="shared" si="1"/>
        <v>0.10762122009547295</v>
      </c>
    </row>
    <row r="37" spans="1:8" s="94" customFormat="1" ht="36">
      <c r="A37" s="116" t="s">
        <v>136</v>
      </c>
      <c r="B37" s="117" t="s">
        <v>137</v>
      </c>
      <c r="C37" s="118"/>
      <c r="D37" s="79">
        <f>D38+D39</f>
        <v>14320000</v>
      </c>
      <c r="E37" s="145">
        <f>E38+E39</f>
        <v>13292140</v>
      </c>
      <c r="F37" s="168">
        <f>F38+F39</f>
        <v>4808557</v>
      </c>
      <c r="G37" s="223">
        <f t="shared" si="0"/>
        <v>0.36175943076133715</v>
      </c>
      <c r="H37" s="212"/>
    </row>
    <row r="38" spans="1:8" s="86" customFormat="1" ht="15" customHeight="1">
      <c r="A38" s="100">
        <v>1</v>
      </c>
      <c r="B38" s="101" t="s">
        <v>454</v>
      </c>
      <c r="C38" s="102"/>
      <c r="D38" s="11">
        <v>4820000</v>
      </c>
      <c r="E38" s="35">
        <v>4746110</v>
      </c>
      <c r="F38" s="170">
        <v>4746110</v>
      </c>
      <c r="G38" s="223">
        <f t="shared" si="0"/>
        <v>1</v>
      </c>
      <c r="H38" s="74"/>
    </row>
    <row r="39" spans="1:8" s="86" customFormat="1" ht="15" customHeight="1">
      <c r="A39" s="100">
        <v>2</v>
      </c>
      <c r="B39" s="101" t="s">
        <v>138</v>
      </c>
      <c r="C39" s="102"/>
      <c r="D39" s="11">
        <v>9500000</v>
      </c>
      <c r="E39" s="146">
        <v>8546030</v>
      </c>
      <c r="F39" s="170">
        <v>62447</v>
      </c>
      <c r="G39" s="223">
        <f t="shared" si="0"/>
        <v>0.007307135593954152</v>
      </c>
      <c r="H39" s="210"/>
    </row>
    <row r="40" spans="1:8" s="114" customFormat="1" ht="30" customHeight="1" thickBot="1">
      <c r="A40" s="119"/>
      <c r="B40" s="120" t="s">
        <v>409</v>
      </c>
      <c r="C40" s="121"/>
      <c r="D40" s="78">
        <f>D3+D37</f>
        <v>306480174</v>
      </c>
      <c r="E40" s="78">
        <f>E3+E37</f>
        <v>309575501</v>
      </c>
      <c r="F40" s="186">
        <f>F3+F37</f>
        <v>293627955</v>
      </c>
      <c r="G40" s="221">
        <f t="shared" si="0"/>
        <v>0.9484857621210795</v>
      </c>
      <c r="H40" s="75"/>
    </row>
    <row r="41" spans="1:8" s="131" customFormat="1" ht="12.75">
      <c r="A41" s="123"/>
      <c r="B41" s="80"/>
      <c r="C41" s="80"/>
      <c r="D41" s="80"/>
      <c r="E41" s="80"/>
      <c r="F41" s="80"/>
      <c r="G41" s="80"/>
      <c r="H41" s="80"/>
    </row>
    <row r="42" spans="1:2" s="80" customFormat="1" ht="12.75">
      <c r="A42" s="123"/>
      <c r="B42" s="123"/>
    </row>
    <row r="43" s="123" customFormat="1" ht="12.75"/>
    <row r="44" s="80" customFormat="1" ht="12.75">
      <c r="A44" s="123"/>
    </row>
    <row r="45" spans="1:8" s="61" customFormat="1" ht="12.75">
      <c r="A45" s="123"/>
      <c r="B45" s="123"/>
      <c r="C45" s="123"/>
      <c r="D45" s="80"/>
      <c r="E45" s="80"/>
      <c r="F45" s="80"/>
      <c r="G45" s="80"/>
      <c r="H45" s="80"/>
    </row>
    <row r="46" spans="1:8" s="61" customFormat="1" ht="12.75">
      <c r="A46" s="123"/>
      <c r="B46" s="123"/>
      <c r="C46" s="123"/>
      <c r="D46" s="80"/>
      <c r="E46" s="80"/>
      <c r="F46" s="80"/>
      <c r="G46" s="80"/>
      <c r="H46" s="80"/>
    </row>
    <row r="47" spans="1:8" s="61" customFormat="1" ht="12.75">
      <c r="A47" s="123"/>
      <c r="B47" s="123"/>
      <c r="C47" s="123"/>
      <c r="D47" s="80"/>
      <c r="E47" s="80"/>
      <c r="F47" s="80"/>
      <c r="G47" s="80"/>
      <c r="H47" s="80"/>
    </row>
    <row r="48" spans="1:8" s="61" customFormat="1" ht="12.75">
      <c r="A48" s="123"/>
      <c r="B48" s="123"/>
      <c r="C48" s="123"/>
      <c r="D48" s="80"/>
      <c r="E48" s="80"/>
      <c r="F48" s="80"/>
      <c r="G48" s="80"/>
      <c r="H48" s="80"/>
    </row>
    <row r="49" spans="1:8" s="61" customFormat="1" ht="12.75">
      <c r="A49" s="123"/>
      <c r="B49" s="123"/>
      <c r="C49" s="123"/>
      <c r="D49" s="80"/>
      <c r="E49" s="80"/>
      <c r="F49" s="80"/>
      <c r="G49" s="80"/>
      <c r="H49" s="80"/>
    </row>
    <row r="50" spans="1:8" s="61" customFormat="1" ht="12.75">
      <c r="A50" s="123"/>
      <c r="B50" s="123"/>
      <c r="C50" s="123"/>
      <c r="D50" s="80"/>
      <c r="E50" s="80"/>
      <c r="F50" s="80"/>
      <c r="G50" s="80"/>
      <c r="H50" s="80"/>
    </row>
    <row r="51" spans="1:8" s="61" customFormat="1" ht="12.75">
      <c r="A51" s="123"/>
      <c r="B51" s="123"/>
      <c r="C51" s="123"/>
      <c r="D51" s="80"/>
      <c r="E51" s="80"/>
      <c r="F51" s="80"/>
      <c r="G51" s="80"/>
      <c r="H51" s="80"/>
    </row>
    <row r="52" spans="1:8" s="61" customFormat="1" ht="12.75">
      <c r="A52" s="123"/>
      <c r="B52" s="80"/>
      <c r="C52" s="80"/>
      <c r="D52" s="80"/>
      <c r="E52" s="80"/>
      <c r="F52" s="80"/>
      <c r="G52" s="80"/>
      <c r="H52" s="80"/>
    </row>
    <row r="53" spans="1:3" ht="12.75">
      <c r="A53" s="122"/>
      <c r="B53" s="19"/>
      <c r="C53" s="19"/>
    </row>
    <row r="54" spans="1:3" ht="12.75">
      <c r="A54" s="122"/>
      <c r="B54" s="19"/>
      <c r="C54" s="19"/>
    </row>
    <row r="55" spans="1:3" ht="12.75">
      <c r="A55" s="122"/>
      <c r="B55" s="19"/>
      <c r="C55" s="19"/>
    </row>
    <row r="56" spans="1:3" ht="12.75">
      <c r="A56" s="122"/>
      <c r="B56" s="19"/>
      <c r="C56" s="19"/>
    </row>
    <row r="57" spans="1:3" ht="12.75">
      <c r="A57" s="122"/>
      <c r="B57" s="19"/>
      <c r="C57" s="19"/>
    </row>
    <row r="58" spans="1:3" ht="12.75">
      <c r="A58" s="122"/>
      <c r="B58" s="19"/>
      <c r="C58" s="19"/>
    </row>
    <row r="59" spans="1:3" ht="12.75">
      <c r="A59" s="122"/>
      <c r="B59" s="19"/>
      <c r="C59" s="19"/>
    </row>
    <row r="60" spans="1:3" ht="12.75">
      <c r="A60" s="122"/>
      <c r="B60" s="19"/>
      <c r="C60" s="19"/>
    </row>
    <row r="61" spans="1:3" ht="12.75">
      <c r="A61" s="122"/>
      <c r="B61" s="19"/>
      <c r="C61" s="19"/>
    </row>
    <row r="62" spans="1:3" ht="12.75">
      <c r="A62" s="122"/>
      <c r="B62" s="19"/>
      <c r="C62" s="19"/>
    </row>
    <row r="63" spans="1:3" ht="12.75">
      <c r="A63" s="122"/>
      <c r="B63" s="19"/>
      <c r="C63" s="19"/>
    </row>
    <row r="64" spans="1:3" ht="12.75">
      <c r="A64" s="122"/>
      <c r="B64" s="19"/>
      <c r="C64" s="19"/>
    </row>
    <row r="65" spans="1:3" ht="12.75">
      <c r="A65" s="122"/>
      <c r="B65" s="19"/>
      <c r="C65" s="19"/>
    </row>
    <row r="66" spans="1:3" ht="12.75">
      <c r="A66" s="122"/>
      <c r="B66" s="19"/>
      <c r="C66" s="19"/>
    </row>
    <row r="67" spans="1:3" ht="12.75">
      <c r="A67" s="122"/>
      <c r="B67" s="19"/>
      <c r="C67" s="19"/>
    </row>
    <row r="68" spans="1:3" ht="12.75">
      <c r="A68" s="122"/>
      <c r="B68" s="19"/>
      <c r="C68" s="19"/>
    </row>
    <row r="69" spans="1:3" ht="12.75">
      <c r="A69" s="122"/>
      <c r="B69" s="19"/>
      <c r="C69" s="19"/>
    </row>
    <row r="70" spans="1:3" ht="12.75">
      <c r="A70" s="122"/>
      <c r="B70" s="19"/>
      <c r="C70" s="19"/>
    </row>
    <row r="71" spans="1:3" ht="12.75">
      <c r="A71" s="122"/>
      <c r="B71" s="19"/>
      <c r="C71" s="19"/>
    </row>
    <row r="72" spans="1:3" ht="12.75">
      <c r="A72" s="122"/>
      <c r="B72" s="19"/>
      <c r="C72" s="19"/>
    </row>
    <row r="73" spans="1:3" ht="12.75">
      <c r="A73" s="122"/>
      <c r="B73" s="19"/>
      <c r="C73" s="19"/>
    </row>
    <row r="74" spans="1:3" ht="12.75">
      <c r="A74" s="122"/>
      <c r="B74" s="19"/>
      <c r="C74" s="19"/>
    </row>
    <row r="75" spans="1:3" ht="12.75">
      <c r="A75" s="122"/>
      <c r="B75" s="19"/>
      <c r="C75" s="19"/>
    </row>
    <row r="76" spans="1:3" ht="12.75">
      <c r="A76" s="122"/>
      <c r="B76" s="19"/>
      <c r="C76" s="19"/>
    </row>
    <row r="77" spans="1:3" ht="12.75">
      <c r="A77" s="122"/>
      <c r="B77" s="19"/>
      <c r="C77" s="19"/>
    </row>
    <row r="78" spans="1:3" ht="12.75">
      <c r="A78" s="122"/>
      <c r="B78" s="19"/>
      <c r="C78" s="19"/>
    </row>
    <row r="79" spans="1:3" ht="12.75">
      <c r="A79" s="122"/>
      <c r="B79" s="19"/>
      <c r="C79" s="19"/>
    </row>
    <row r="80" spans="1:3" ht="12.75">
      <c r="A80" s="122"/>
      <c r="B80" s="19"/>
      <c r="C80" s="19"/>
    </row>
    <row r="81" spans="1:3" ht="12.75">
      <c r="A81" s="122"/>
      <c r="B81" s="19"/>
      <c r="C81" s="19"/>
    </row>
    <row r="82" spans="1:3" ht="12.75">
      <c r="A82" s="122"/>
      <c r="B82" s="19"/>
      <c r="C82" s="19"/>
    </row>
  </sheetData>
  <printOptions gridLines="1" horizontalCentered="1"/>
  <pageMargins left="0.3937007874015748" right="0.3937007874015748" top="0.6299212598425197" bottom="0.5511811023622047" header="0.35433070866141736" footer="0.35433070866141736"/>
  <pageSetup horizontalDpi="300" verticalDpi="300" orientation="landscape" paperSize="9" scale="90" r:id="rId1"/>
  <headerFooter alignWithMargins="0">
    <oddHeader>&amp;C&amp;"Arial CE,Pogrubiony"&amp;12Wykonanie dochodów budżetu miasta Opola w 2003 roku - wg źródeł&amp;RZałącznik nr 1c&amp;9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3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12" bestFit="1" customWidth="1"/>
    <col min="2" max="2" width="5.875" style="12" customWidth="1"/>
    <col min="3" max="3" width="8.875" style="12" customWidth="1"/>
    <col min="4" max="4" width="41.625" style="64" customWidth="1"/>
    <col min="5" max="7" width="13.00390625" style="59" customWidth="1"/>
    <col min="8" max="8" width="13.00390625" style="60" customWidth="1"/>
    <col min="9" max="10" width="13.00390625" style="59" customWidth="1"/>
    <col min="11" max="11" width="13.00390625" style="60" customWidth="1"/>
    <col min="12" max="12" width="7.25390625" style="59" customWidth="1"/>
    <col min="13" max="13" width="9.875" style="59" customWidth="1"/>
    <col min="14" max="14" width="10.125" style="12" bestFit="1" customWidth="1"/>
    <col min="15" max="16384" width="9.125" style="12" customWidth="1"/>
  </cols>
  <sheetData>
    <row r="1" spans="1:13" ht="17.25" customHeight="1">
      <c r="A1" s="243" t="s">
        <v>378</v>
      </c>
      <c r="B1" s="243" t="s">
        <v>17</v>
      </c>
      <c r="C1" s="243" t="s">
        <v>148</v>
      </c>
      <c r="D1" s="246" t="s">
        <v>19</v>
      </c>
      <c r="E1" s="238" t="s">
        <v>379</v>
      </c>
      <c r="F1" s="247" t="s">
        <v>380</v>
      </c>
      <c r="G1" s="240" t="s">
        <v>149</v>
      </c>
      <c r="H1" s="244"/>
      <c r="I1" s="236" t="s">
        <v>381</v>
      </c>
      <c r="J1" s="239" t="s">
        <v>149</v>
      </c>
      <c r="K1" s="240"/>
      <c r="L1" s="242" t="s">
        <v>455</v>
      </c>
      <c r="M1" s="238" t="s">
        <v>382</v>
      </c>
    </row>
    <row r="2" spans="1:13" ht="14.25" customHeight="1">
      <c r="A2" s="243"/>
      <c r="B2" s="243"/>
      <c r="C2" s="243"/>
      <c r="D2" s="246"/>
      <c r="E2" s="238"/>
      <c r="F2" s="247"/>
      <c r="G2" s="240" t="s">
        <v>150</v>
      </c>
      <c r="H2" s="147" t="s">
        <v>151</v>
      </c>
      <c r="I2" s="237"/>
      <c r="J2" s="239" t="s">
        <v>150</v>
      </c>
      <c r="K2" s="81" t="s">
        <v>151</v>
      </c>
      <c r="L2" s="242"/>
      <c r="M2" s="238"/>
    </row>
    <row r="3" spans="1:13" s="21" customFormat="1" ht="25.5" customHeight="1">
      <c r="A3" s="243"/>
      <c r="B3" s="243"/>
      <c r="C3" s="243"/>
      <c r="D3" s="246"/>
      <c r="E3" s="238"/>
      <c r="F3" s="247"/>
      <c r="G3" s="240"/>
      <c r="H3" s="245" t="s">
        <v>152</v>
      </c>
      <c r="I3" s="237"/>
      <c r="J3" s="239"/>
      <c r="K3" s="241" t="s">
        <v>152</v>
      </c>
      <c r="L3" s="242"/>
      <c r="M3" s="238"/>
    </row>
    <row r="4" spans="1:13" s="21" customFormat="1" ht="27.75" customHeight="1">
      <c r="A4" s="243"/>
      <c r="B4" s="243"/>
      <c r="C4" s="243"/>
      <c r="D4" s="246"/>
      <c r="E4" s="238"/>
      <c r="F4" s="247"/>
      <c r="G4" s="240"/>
      <c r="H4" s="245"/>
      <c r="I4" s="237"/>
      <c r="J4" s="239"/>
      <c r="K4" s="241"/>
      <c r="L4" s="242"/>
      <c r="M4" s="238"/>
    </row>
    <row r="5" spans="1:13" s="4" customFormat="1" ht="12" customHeight="1">
      <c r="A5" s="3">
        <v>1</v>
      </c>
      <c r="B5" s="3">
        <v>2</v>
      </c>
      <c r="C5" s="3">
        <v>3</v>
      </c>
      <c r="D5" s="126">
        <v>4</v>
      </c>
      <c r="E5" s="3">
        <v>5</v>
      </c>
      <c r="F5" s="3">
        <v>6</v>
      </c>
      <c r="G5" s="3">
        <v>7</v>
      </c>
      <c r="H5" s="160">
        <v>8</v>
      </c>
      <c r="I5" s="166">
        <v>9</v>
      </c>
      <c r="J5" s="161">
        <v>10</v>
      </c>
      <c r="K5" s="3">
        <v>11</v>
      </c>
      <c r="L5" s="3">
        <v>12</v>
      </c>
      <c r="M5" s="3">
        <v>13</v>
      </c>
    </row>
    <row r="6" spans="1:14" s="42" customFormat="1" ht="20.25" customHeight="1">
      <c r="A6" s="141">
        <v>1</v>
      </c>
      <c r="B6" s="41" t="s">
        <v>20</v>
      </c>
      <c r="C6" s="26"/>
      <c r="D6" s="27" t="s">
        <v>21</v>
      </c>
      <c r="E6" s="27">
        <f aca="true" t="shared" si="0" ref="E6:K6">E7+E9+E12+E15+E17</f>
        <v>700300</v>
      </c>
      <c r="F6" s="27">
        <f t="shared" si="0"/>
        <v>347672</v>
      </c>
      <c r="G6" s="27">
        <f t="shared" si="0"/>
        <v>347672</v>
      </c>
      <c r="H6" s="76">
        <f t="shared" si="0"/>
        <v>174527</v>
      </c>
      <c r="I6" s="167">
        <f t="shared" si="0"/>
        <v>345282</v>
      </c>
      <c r="J6" s="162">
        <f t="shared" si="0"/>
        <v>345282</v>
      </c>
      <c r="K6" s="27">
        <f t="shared" si="0"/>
        <v>174527</v>
      </c>
      <c r="L6" s="75">
        <f>I6/F6</f>
        <v>0.9931257046871764</v>
      </c>
      <c r="M6" s="75">
        <f>I6/$I$564</f>
        <v>0.0012394841268801376</v>
      </c>
      <c r="N6" s="124"/>
    </row>
    <row r="7" spans="1:14" s="42" customFormat="1" ht="12.75">
      <c r="A7" s="134">
        <v>2</v>
      </c>
      <c r="B7" s="135"/>
      <c r="C7" s="44" t="s">
        <v>153</v>
      </c>
      <c r="D7" s="48" t="s">
        <v>462</v>
      </c>
      <c r="E7" s="39">
        <f aca="true" t="shared" si="1" ref="E7:K7">E8</f>
        <v>45000</v>
      </c>
      <c r="F7" s="39">
        <f t="shared" si="1"/>
        <v>45000</v>
      </c>
      <c r="G7" s="39">
        <f t="shared" si="1"/>
        <v>45000</v>
      </c>
      <c r="H7" s="79">
        <f t="shared" si="1"/>
        <v>0</v>
      </c>
      <c r="I7" s="168">
        <f t="shared" si="1"/>
        <v>45000</v>
      </c>
      <c r="J7" s="159">
        <f t="shared" si="1"/>
        <v>45000</v>
      </c>
      <c r="K7" s="79">
        <f t="shared" si="1"/>
        <v>0</v>
      </c>
      <c r="L7" s="151">
        <f aca="true" t="shared" si="2" ref="L7:L70">I7/F7</f>
        <v>1</v>
      </c>
      <c r="M7" s="152">
        <f aca="true" t="shared" si="3" ref="M7:M70">I7/$I$564</f>
        <v>0.00016153980140756307</v>
      </c>
      <c r="N7" s="124"/>
    </row>
    <row r="8" spans="1:14" s="23" customFormat="1" ht="12.75">
      <c r="A8" s="140">
        <v>3</v>
      </c>
      <c r="B8" s="136"/>
      <c r="C8" s="43"/>
      <c r="D8" s="46" t="s">
        <v>362</v>
      </c>
      <c r="E8" s="18">
        <v>45000</v>
      </c>
      <c r="F8" s="18">
        <v>45000</v>
      </c>
      <c r="G8" s="18">
        <v>45000</v>
      </c>
      <c r="H8" s="36"/>
      <c r="I8" s="169">
        <v>45000</v>
      </c>
      <c r="J8" s="129">
        <v>45000</v>
      </c>
      <c r="K8" s="36"/>
      <c r="L8" s="149">
        <f t="shared" si="2"/>
        <v>1</v>
      </c>
      <c r="M8" s="74">
        <f t="shared" si="3"/>
        <v>0.00016153980140756307</v>
      </c>
      <c r="N8" s="124"/>
    </row>
    <row r="9" spans="1:14" s="42" customFormat="1" ht="12.75">
      <c r="A9" s="134">
        <v>4</v>
      </c>
      <c r="B9" s="135"/>
      <c r="C9" s="44" t="s">
        <v>154</v>
      </c>
      <c r="D9" s="48" t="s">
        <v>463</v>
      </c>
      <c r="E9" s="39">
        <f>E10+E11</f>
        <v>544000</v>
      </c>
      <c r="F9" s="39">
        <f aca="true" t="shared" si="4" ref="F9:K9">F10+F11</f>
        <v>193372</v>
      </c>
      <c r="G9" s="39">
        <f t="shared" si="4"/>
        <v>193372</v>
      </c>
      <c r="H9" s="79">
        <f t="shared" si="4"/>
        <v>174527</v>
      </c>
      <c r="I9" s="168">
        <f t="shared" si="4"/>
        <v>193372</v>
      </c>
      <c r="J9" s="159">
        <f t="shared" si="4"/>
        <v>193372</v>
      </c>
      <c r="K9" s="79">
        <f t="shared" si="4"/>
        <v>174527</v>
      </c>
      <c r="L9" s="151">
        <f t="shared" si="2"/>
        <v>1</v>
      </c>
      <c r="M9" s="152">
        <f t="shared" si="3"/>
        <v>0.0006941616550618508</v>
      </c>
      <c r="N9" s="124"/>
    </row>
    <row r="10" spans="1:14" s="23" customFormat="1" ht="51">
      <c r="A10" s="140">
        <v>5</v>
      </c>
      <c r="B10" s="135"/>
      <c r="C10" s="44"/>
      <c r="D10" s="45" t="s">
        <v>363</v>
      </c>
      <c r="E10" s="18">
        <v>536000</v>
      </c>
      <c r="F10" s="18">
        <v>193372</v>
      </c>
      <c r="G10" s="18">
        <v>193372</v>
      </c>
      <c r="H10" s="36">
        <v>174527</v>
      </c>
      <c r="I10" s="169">
        <v>193372</v>
      </c>
      <c r="J10" s="129">
        <v>193372</v>
      </c>
      <c r="K10" s="36">
        <v>174527</v>
      </c>
      <c r="L10" s="149">
        <f t="shared" si="2"/>
        <v>1</v>
      </c>
      <c r="M10" s="74">
        <f t="shared" si="3"/>
        <v>0.0006941616550618508</v>
      </c>
      <c r="N10" s="124"/>
    </row>
    <row r="11" spans="1:14" s="23" customFormat="1" ht="25.5">
      <c r="A11" s="134">
        <v>6</v>
      </c>
      <c r="B11" s="135"/>
      <c r="C11" s="44"/>
      <c r="D11" s="130" t="s">
        <v>375</v>
      </c>
      <c r="E11" s="18">
        <v>8000</v>
      </c>
      <c r="F11" s="18"/>
      <c r="G11" s="18"/>
      <c r="H11" s="36"/>
      <c r="I11" s="169"/>
      <c r="J11" s="129"/>
      <c r="K11" s="36"/>
      <c r="L11" s="149"/>
      <c r="M11" s="74">
        <f t="shared" si="3"/>
        <v>0</v>
      </c>
      <c r="N11" s="124"/>
    </row>
    <row r="12" spans="1:14" s="42" customFormat="1" ht="63.75">
      <c r="A12" s="140">
        <v>7</v>
      </c>
      <c r="B12" s="135"/>
      <c r="C12" s="44" t="s">
        <v>155</v>
      </c>
      <c r="D12" s="48" t="s">
        <v>156</v>
      </c>
      <c r="E12" s="39">
        <f>E13+E14</f>
        <v>6000</v>
      </c>
      <c r="F12" s="39">
        <f aca="true" t="shared" si="5" ref="F12:K12">F13+F14</f>
        <v>4000</v>
      </c>
      <c r="G12" s="39">
        <f t="shared" si="5"/>
        <v>4000</v>
      </c>
      <c r="H12" s="79">
        <f t="shared" si="5"/>
        <v>0</v>
      </c>
      <c r="I12" s="168">
        <f t="shared" si="5"/>
        <v>1610</v>
      </c>
      <c r="J12" s="159">
        <f t="shared" si="5"/>
        <v>1610</v>
      </c>
      <c r="K12" s="79">
        <f t="shared" si="5"/>
        <v>0</v>
      </c>
      <c r="L12" s="151">
        <f t="shared" si="2"/>
        <v>0.4025</v>
      </c>
      <c r="M12" s="152">
        <f t="shared" si="3"/>
        <v>5.779535117026145E-06</v>
      </c>
      <c r="N12" s="124"/>
    </row>
    <row r="13" spans="1:14" s="42" customFormat="1" ht="12.75">
      <c r="A13" s="134">
        <v>8</v>
      </c>
      <c r="B13" s="136"/>
      <c r="C13" s="43"/>
      <c r="D13" s="46" t="s">
        <v>364</v>
      </c>
      <c r="E13" s="18">
        <v>4000</v>
      </c>
      <c r="F13" s="18">
        <v>4000</v>
      </c>
      <c r="G13" s="18">
        <v>4000</v>
      </c>
      <c r="H13" s="36"/>
      <c r="I13" s="169">
        <v>1610</v>
      </c>
      <c r="J13" s="129">
        <v>1610</v>
      </c>
      <c r="K13" s="36"/>
      <c r="L13" s="149">
        <f t="shared" si="2"/>
        <v>0.4025</v>
      </c>
      <c r="M13" s="74">
        <f t="shared" si="3"/>
        <v>5.779535117026145E-06</v>
      </c>
      <c r="N13" s="124"/>
    </row>
    <row r="14" spans="1:14" s="42" customFormat="1" ht="76.5">
      <c r="A14" s="140">
        <v>9</v>
      </c>
      <c r="B14" s="136"/>
      <c r="C14" s="43"/>
      <c r="D14" s="45" t="s">
        <v>376</v>
      </c>
      <c r="E14" s="18">
        <v>2000</v>
      </c>
      <c r="F14" s="18"/>
      <c r="G14" s="18"/>
      <c r="H14" s="36"/>
      <c r="I14" s="169"/>
      <c r="J14" s="129"/>
      <c r="K14" s="36"/>
      <c r="L14" s="149"/>
      <c r="M14" s="74">
        <f t="shared" si="3"/>
        <v>0</v>
      </c>
      <c r="N14" s="124"/>
    </row>
    <row r="15" spans="1:14" s="42" customFormat="1" ht="12.75">
      <c r="A15" s="134">
        <v>10</v>
      </c>
      <c r="B15" s="135"/>
      <c r="C15" s="44" t="s">
        <v>157</v>
      </c>
      <c r="D15" s="48" t="s">
        <v>406</v>
      </c>
      <c r="E15" s="39">
        <f aca="true" t="shared" si="6" ref="E15:K15">E16</f>
        <v>5300</v>
      </c>
      <c r="F15" s="39">
        <f t="shared" si="6"/>
        <v>5300</v>
      </c>
      <c r="G15" s="39">
        <f t="shared" si="6"/>
        <v>5300</v>
      </c>
      <c r="H15" s="79">
        <f t="shared" si="6"/>
        <v>0</v>
      </c>
      <c r="I15" s="168">
        <f t="shared" si="6"/>
        <v>5300</v>
      </c>
      <c r="J15" s="159">
        <f t="shared" si="6"/>
        <v>5300</v>
      </c>
      <c r="K15" s="79">
        <f t="shared" si="6"/>
        <v>0</v>
      </c>
      <c r="L15" s="151">
        <f t="shared" si="2"/>
        <v>1</v>
      </c>
      <c r="M15" s="152">
        <f t="shared" si="3"/>
        <v>1.9025798832446316E-05</v>
      </c>
      <c r="N15" s="124"/>
    </row>
    <row r="16" spans="1:14" s="23" customFormat="1" ht="12.75">
      <c r="A16" s="140">
        <v>11</v>
      </c>
      <c r="B16" s="136"/>
      <c r="C16" s="43"/>
      <c r="D16" s="46" t="s">
        <v>150</v>
      </c>
      <c r="E16" s="18">
        <v>5300</v>
      </c>
      <c r="F16" s="18">
        <v>5300</v>
      </c>
      <c r="G16" s="18">
        <v>5300</v>
      </c>
      <c r="H16" s="36"/>
      <c r="I16" s="169">
        <v>5300</v>
      </c>
      <c r="J16" s="129">
        <v>5300</v>
      </c>
      <c r="K16" s="36"/>
      <c r="L16" s="149">
        <f t="shared" si="2"/>
        <v>1</v>
      </c>
      <c r="M16" s="74">
        <f t="shared" si="3"/>
        <v>1.9025798832446316E-05</v>
      </c>
      <c r="N16" s="124"/>
    </row>
    <row r="17" spans="1:14" s="23" customFormat="1" ht="12.75">
      <c r="A17" s="134">
        <v>12</v>
      </c>
      <c r="B17" s="135"/>
      <c r="C17" s="44" t="s">
        <v>158</v>
      </c>
      <c r="D17" s="48" t="s">
        <v>159</v>
      </c>
      <c r="E17" s="39">
        <f aca="true" t="shared" si="7" ref="E17:K17">E18</f>
        <v>100000</v>
      </c>
      <c r="F17" s="39">
        <f t="shared" si="7"/>
        <v>100000</v>
      </c>
      <c r="G17" s="39">
        <f t="shared" si="7"/>
        <v>100000</v>
      </c>
      <c r="H17" s="79">
        <f t="shared" si="7"/>
        <v>0</v>
      </c>
      <c r="I17" s="168">
        <f t="shared" si="7"/>
        <v>100000</v>
      </c>
      <c r="J17" s="159">
        <f t="shared" si="7"/>
        <v>100000</v>
      </c>
      <c r="K17" s="79">
        <f t="shared" si="7"/>
        <v>0</v>
      </c>
      <c r="L17" s="151">
        <f t="shared" si="2"/>
        <v>1</v>
      </c>
      <c r="M17" s="152">
        <f t="shared" si="3"/>
        <v>0.00035897733646125124</v>
      </c>
      <c r="N17" s="124"/>
    </row>
    <row r="18" spans="1:14" s="42" customFormat="1" ht="12.75">
      <c r="A18" s="140">
        <v>13</v>
      </c>
      <c r="B18" s="136"/>
      <c r="C18" s="43"/>
      <c r="D18" s="46" t="s">
        <v>365</v>
      </c>
      <c r="E18" s="18">
        <v>100000</v>
      </c>
      <c r="F18" s="18">
        <v>100000</v>
      </c>
      <c r="G18" s="18">
        <v>100000</v>
      </c>
      <c r="H18" s="36"/>
      <c r="I18" s="169">
        <v>100000</v>
      </c>
      <c r="J18" s="129">
        <v>100000</v>
      </c>
      <c r="K18" s="36"/>
      <c r="L18" s="149">
        <f t="shared" si="2"/>
        <v>1</v>
      </c>
      <c r="M18" s="74">
        <f t="shared" si="3"/>
        <v>0.00035897733646125124</v>
      </c>
      <c r="N18" s="124"/>
    </row>
    <row r="19" spans="1:14" s="23" customFormat="1" ht="20.25" customHeight="1">
      <c r="A19" s="142">
        <v>14</v>
      </c>
      <c r="B19" s="133" t="s">
        <v>25</v>
      </c>
      <c r="C19" s="26"/>
      <c r="D19" s="27" t="s">
        <v>26</v>
      </c>
      <c r="E19" s="27">
        <f aca="true" t="shared" si="8" ref="E19:K19">E20+E22</f>
        <v>25650</v>
      </c>
      <c r="F19" s="27">
        <f t="shared" si="8"/>
        <v>25650</v>
      </c>
      <c r="G19" s="27">
        <f t="shared" si="8"/>
        <v>25650</v>
      </c>
      <c r="H19" s="76">
        <f t="shared" si="8"/>
        <v>0</v>
      </c>
      <c r="I19" s="167">
        <f t="shared" si="8"/>
        <v>25650</v>
      </c>
      <c r="J19" s="162">
        <f t="shared" si="8"/>
        <v>25650</v>
      </c>
      <c r="K19" s="76">
        <f t="shared" si="8"/>
        <v>0</v>
      </c>
      <c r="L19" s="150">
        <f t="shared" si="2"/>
        <v>1</v>
      </c>
      <c r="M19" s="75">
        <f t="shared" si="3"/>
        <v>9.207768680231094E-05</v>
      </c>
      <c r="N19" s="124"/>
    </row>
    <row r="20" spans="1:14" s="42" customFormat="1" ht="12.75">
      <c r="A20" s="140">
        <v>15</v>
      </c>
      <c r="B20" s="135"/>
      <c r="C20" s="44" t="s">
        <v>160</v>
      </c>
      <c r="D20" s="48" t="s">
        <v>161</v>
      </c>
      <c r="E20" s="39">
        <f aca="true" t="shared" si="9" ref="E20:K20">E21</f>
        <v>25000</v>
      </c>
      <c r="F20" s="39">
        <f t="shared" si="9"/>
        <v>25000</v>
      </c>
      <c r="G20" s="39">
        <f t="shared" si="9"/>
        <v>25000</v>
      </c>
      <c r="H20" s="79">
        <f t="shared" si="9"/>
        <v>0</v>
      </c>
      <c r="I20" s="168">
        <f t="shared" si="9"/>
        <v>25000</v>
      </c>
      <c r="J20" s="159">
        <f t="shared" si="9"/>
        <v>25000</v>
      </c>
      <c r="K20" s="79">
        <f t="shared" si="9"/>
        <v>0</v>
      </c>
      <c r="L20" s="151">
        <f t="shared" si="2"/>
        <v>1</v>
      </c>
      <c r="M20" s="152">
        <f t="shared" si="3"/>
        <v>8.974433411531281E-05</v>
      </c>
      <c r="N20" s="124"/>
    </row>
    <row r="21" spans="1:14" s="23" customFormat="1" ht="12.75">
      <c r="A21" s="134">
        <v>16</v>
      </c>
      <c r="B21" s="136"/>
      <c r="C21" s="22"/>
      <c r="D21" s="46" t="s">
        <v>150</v>
      </c>
      <c r="E21" s="18">
        <v>25000</v>
      </c>
      <c r="F21" s="18">
        <v>25000</v>
      </c>
      <c r="G21" s="18">
        <v>25000</v>
      </c>
      <c r="H21" s="36"/>
      <c r="I21" s="169">
        <v>25000</v>
      </c>
      <c r="J21" s="129">
        <v>25000</v>
      </c>
      <c r="K21" s="36"/>
      <c r="L21" s="149">
        <f t="shared" si="2"/>
        <v>1</v>
      </c>
      <c r="M21" s="74">
        <f t="shared" si="3"/>
        <v>8.974433411531281E-05</v>
      </c>
      <c r="N21" s="124"/>
    </row>
    <row r="22" spans="1:14" s="23" customFormat="1" ht="12.75">
      <c r="A22" s="140">
        <v>17</v>
      </c>
      <c r="B22" s="135"/>
      <c r="C22" s="44" t="s">
        <v>162</v>
      </c>
      <c r="D22" s="48" t="s">
        <v>163</v>
      </c>
      <c r="E22" s="39">
        <f aca="true" t="shared" si="10" ref="E22:K22">E23</f>
        <v>650</v>
      </c>
      <c r="F22" s="39">
        <f t="shared" si="10"/>
        <v>650</v>
      </c>
      <c r="G22" s="39">
        <f t="shared" si="10"/>
        <v>650</v>
      </c>
      <c r="H22" s="79">
        <f t="shared" si="10"/>
        <v>0</v>
      </c>
      <c r="I22" s="168">
        <f t="shared" si="10"/>
        <v>650</v>
      </c>
      <c r="J22" s="159">
        <f t="shared" si="10"/>
        <v>650</v>
      </c>
      <c r="K22" s="79">
        <f t="shared" si="10"/>
        <v>0</v>
      </c>
      <c r="L22" s="151">
        <f t="shared" si="2"/>
        <v>1</v>
      </c>
      <c r="M22" s="152">
        <f t="shared" si="3"/>
        <v>2.333352686998133E-06</v>
      </c>
      <c r="N22" s="124"/>
    </row>
    <row r="23" spans="1:14" s="42" customFormat="1" ht="38.25">
      <c r="A23" s="134">
        <v>18</v>
      </c>
      <c r="B23" s="136"/>
      <c r="C23" s="22"/>
      <c r="D23" s="45" t="s">
        <v>27</v>
      </c>
      <c r="E23" s="18">
        <v>650</v>
      </c>
      <c r="F23" s="18">
        <v>650</v>
      </c>
      <c r="G23" s="18">
        <v>650</v>
      </c>
      <c r="H23" s="36"/>
      <c r="I23" s="169">
        <v>650</v>
      </c>
      <c r="J23" s="129">
        <v>650</v>
      </c>
      <c r="K23" s="36"/>
      <c r="L23" s="149">
        <f t="shared" si="2"/>
        <v>1</v>
      </c>
      <c r="M23" s="74">
        <f t="shared" si="3"/>
        <v>2.333352686998133E-06</v>
      </c>
      <c r="N23" s="124"/>
    </row>
    <row r="24" spans="1:14" s="42" customFormat="1" ht="20.25" customHeight="1">
      <c r="A24" s="141">
        <v>19</v>
      </c>
      <c r="B24" s="137">
        <v>600</v>
      </c>
      <c r="C24" s="26"/>
      <c r="D24" s="27" t="s">
        <v>28</v>
      </c>
      <c r="E24" s="27">
        <f aca="true" t="shared" si="11" ref="E24:K24">E25+E27+E36+E53</f>
        <v>22105702</v>
      </c>
      <c r="F24" s="27">
        <f t="shared" si="11"/>
        <v>23472302</v>
      </c>
      <c r="G24" s="27">
        <f t="shared" si="11"/>
        <v>15362679</v>
      </c>
      <c r="H24" s="76">
        <f t="shared" si="11"/>
        <v>0</v>
      </c>
      <c r="I24" s="167">
        <f t="shared" si="11"/>
        <v>20782559</v>
      </c>
      <c r="J24" s="162">
        <f t="shared" si="11"/>
        <v>15059498</v>
      </c>
      <c r="K24" s="76">
        <f t="shared" si="11"/>
        <v>0</v>
      </c>
      <c r="L24" s="150">
        <f t="shared" si="2"/>
        <v>0.8854077882944758</v>
      </c>
      <c r="M24" s="75">
        <f t="shared" si="3"/>
        <v>0.07460467674668805</v>
      </c>
      <c r="N24" s="124"/>
    </row>
    <row r="25" spans="1:14" s="23" customFormat="1" ht="12.75">
      <c r="A25" s="134">
        <v>20</v>
      </c>
      <c r="B25" s="135"/>
      <c r="C25" s="43">
        <v>60004</v>
      </c>
      <c r="D25" s="48" t="s">
        <v>164</v>
      </c>
      <c r="E25" s="39">
        <f aca="true" t="shared" si="12" ref="E25:K25">E26</f>
        <v>6310000</v>
      </c>
      <c r="F25" s="39">
        <f t="shared" si="12"/>
        <v>6300000</v>
      </c>
      <c r="G25" s="39">
        <f t="shared" si="12"/>
        <v>6300000</v>
      </c>
      <c r="H25" s="79">
        <f t="shared" si="12"/>
        <v>0</v>
      </c>
      <c r="I25" s="168">
        <f t="shared" si="12"/>
        <v>6113326</v>
      </c>
      <c r="J25" s="159">
        <f t="shared" si="12"/>
        <v>6113326</v>
      </c>
      <c r="K25" s="79">
        <f t="shared" si="12"/>
        <v>0</v>
      </c>
      <c r="L25" s="151">
        <f t="shared" si="2"/>
        <v>0.9703692063492063</v>
      </c>
      <c r="M25" s="152">
        <f t="shared" si="3"/>
        <v>0.021945454843993153</v>
      </c>
      <c r="N25" s="124"/>
    </row>
    <row r="26" spans="1:14" s="42" customFormat="1" ht="25.5">
      <c r="A26" s="140">
        <v>21</v>
      </c>
      <c r="B26" s="136"/>
      <c r="C26" s="22"/>
      <c r="D26" s="47" t="s">
        <v>412</v>
      </c>
      <c r="E26" s="18">
        <v>6310000</v>
      </c>
      <c r="F26" s="18">
        <v>6300000</v>
      </c>
      <c r="G26" s="18">
        <v>6300000</v>
      </c>
      <c r="H26" s="36"/>
      <c r="I26" s="169">
        <v>6113326</v>
      </c>
      <c r="J26" s="129">
        <v>6113326</v>
      </c>
      <c r="K26" s="36"/>
      <c r="L26" s="149">
        <f t="shared" si="2"/>
        <v>0.9703692063492063</v>
      </c>
      <c r="M26" s="74">
        <f t="shared" si="3"/>
        <v>0.021945454843993153</v>
      </c>
      <c r="N26" s="124"/>
    </row>
    <row r="27" spans="1:14" s="23" customFormat="1" ht="25.5">
      <c r="A27" s="134">
        <v>22</v>
      </c>
      <c r="B27" s="135"/>
      <c r="C27" s="43">
        <v>60015</v>
      </c>
      <c r="D27" s="48" t="s">
        <v>165</v>
      </c>
      <c r="E27" s="39">
        <f aca="true" t="shared" si="13" ref="E27:K27">SUM(E28:E35)</f>
        <v>5251800</v>
      </c>
      <c r="F27" s="39">
        <f t="shared" si="13"/>
        <v>6982400</v>
      </c>
      <c r="G27" s="39">
        <f t="shared" si="13"/>
        <v>4414500</v>
      </c>
      <c r="H27" s="79">
        <f t="shared" si="13"/>
        <v>0</v>
      </c>
      <c r="I27" s="168">
        <f t="shared" si="13"/>
        <v>6889049</v>
      </c>
      <c r="J27" s="159">
        <f t="shared" si="13"/>
        <v>4413913</v>
      </c>
      <c r="K27" s="79">
        <f t="shared" si="13"/>
        <v>0</v>
      </c>
      <c r="L27" s="151">
        <f t="shared" si="2"/>
        <v>0.9866305281851513</v>
      </c>
      <c r="M27" s="152">
        <f t="shared" si="3"/>
        <v>0.024730124607710464</v>
      </c>
      <c r="N27" s="124"/>
    </row>
    <row r="28" spans="1:14" s="42" customFormat="1" ht="12.75">
      <c r="A28" s="140">
        <v>23</v>
      </c>
      <c r="B28" s="136"/>
      <c r="C28" s="22"/>
      <c r="D28" s="46" t="s">
        <v>366</v>
      </c>
      <c r="E28" s="18">
        <v>4000000</v>
      </c>
      <c r="F28" s="18">
        <v>4000000</v>
      </c>
      <c r="G28" s="18">
        <v>4000000</v>
      </c>
      <c r="H28" s="36"/>
      <c r="I28" s="169">
        <v>3999413</v>
      </c>
      <c r="J28" s="129">
        <v>3999413</v>
      </c>
      <c r="K28" s="36"/>
      <c r="L28" s="149">
        <f t="shared" si="2"/>
        <v>0.99985325</v>
      </c>
      <c r="M28" s="74">
        <f t="shared" si="3"/>
        <v>0.014356986261485022</v>
      </c>
      <c r="N28" s="124"/>
    </row>
    <row r="29" spans="1:14" s="42" customFormat="1" ht="38.25">
      <c r="A29" s="134">
        <v>24</v>
      </c>
      <c r="B29" s="136"/>
      <c r="C29" s="22"/>
      <c r="D29" s="46" t="s">
        <v>464</v>
      </c>
      <c r="E29" s="18">
        <v>250000</v>
      </c>
      <c r="F29" s="18">
        <v>5000</v>
      </c>
      <c r="G29" s="18"/>
      <c r="H29" s="36"/>
      <c r="I29" s="169"/>
      <c r="J29" s="129"/>
      <c r="K29" s="36"/>
      <c r="L29" s="149">
        <f t="shared" si="2"/>
        <v>0</v>
      </c>
      <c r="M29" s="74">
        <f t="shared" si="3"/>
        <v>0</v>
      </c>
      <c r="N29" s="124"/>
    </row>
    <row r="30" spans="1:14" s="23" customFormat="1" ht="38.25">
      <c r="A30" s="140">
        <v>25</v>
      </c>
      <c r="B30" s="136"/>
      <c r="C30" s="22"/>
      <c r="D30" s="46" t="s">
        <v>465</v>
      </c>
      <c r="E30" s="18">
        <v>601800</v>
      </c>
      <c r="F30" s="18">
        <v>601800</v>
      </c>
      <c r="G30" s="18"/>
      <c r="H30" s="36"/>
      <c r="I30" s="169">
        <v>601800</v>
      </c>
      <c r="J30" s="129"/>
      <c r="K30" s="36"/>
      <c r="L30" s="149">
        <f t="shared" si="2"/>
        <v>1</v>
      </c>
      <c r="M30" s="74">
        <f t="shared" si="3"/>
        <v>0.0021603256108238098</v>
      </c>
      <c r="N30" s="124"/>
    </row>
    <row r="31" spans="1:14" s="42" customFormat="1" ht="25.5">
      <c r="A31" s="134">
        <v>26</v>
      </c>
      <c r="B31" s="136"/>
      <c r="C31" s="22"/>
      <c r="D31" s="46" t="s">
        <v>466</v>
      </c>
      <c r="E31" s="18"/>
      <c r="F31" s="18">
        <v>65600</v>
      </c>
      <c r="G31" s="18"/>
      <c r="H31" s="36"/>
      <c r="I31" s="169">
        <v>65535</v>
      </c>
      <c r="J31" s="129"/>
      <c r="K31" s="36"/>
      <c r="L31" s="149">
        <f t="shared" si="2"/>
        <v>0.9990091463414634</v>
      </c>
      <c r="M31" s="74">
        <f t="shared" si="3"/>
        <v>0.000235255797449881</v>
      </c>
      <c r="N31" s="124"/>
    </row>
    <row r="32" spans="1:14" s="23" customFormat="1" ht="25.5">
      <c r="A32" s="140">
        <v>27</v>
      </c>
      <c r="B32" s="136"/>
      <c r="C32" s="22"/>
      <c r="D32" s="46" t="s">
        <v>467</v>
      </c>
      <c r="E32" s="18"/>
      <c r="F32" s="18">
        <v>1260000</v>
      </c>
      <c r="G32" s="18"/>
      <c r="H32" s="36"/>
      <c r="I32" s="169">
        <v>1260000</v>
      </c>
      <c r="J32" s="129"/>
      <c r="K32" s="36"/>
      <c r="L32" s="149">
        <f t="shared" si="2"/>
        <v>1</v>
      </c>
      <c r="M32" s="74">
        <f t="shared" si="3"/>
        <v>0.004523114439411766</v>
      </c>
      <c r="N32" s="124"/>
    </row>
    <row r="33" spans="1:14" s="23" customFormat="1" ht="12.75">
      <c r="A33" s="134">
        <v>28</v>
      </c>
      <c r="B33" s="136"/>
      <c r="C33" s="22"/>
      <c r="D33" s="46" t="s">
        <v>468</v>
      </c>
      <c r="E33" s="18"/>
      <c r="F33" s="18">
        <v>160000</v>
      </c>
      <c r="G33" s="18"/>
      <c r="H33" s="36"/>
      <c r="I33" s="169">
        <v>73078</v>
      </c>
      <c r="J33" s="129"/>
      <c r="K33" s="36"/>
      <c r="L33" s="149">
        <f t="shared" si="2"/>
        <v>0.4567375</v>
      </c>
      <c r="M33" s="74">
        <f t="shared" si="3"/>
        <v>0.0002623334579391532</v>
      </c>
      <c r="N33" s="124"/>
    </row>
    <row r="34" spans="1:14" s="23" customFormat="1" ht="38.25">
      <c r="A34" s="140">
        <v>29</v>
      </c>
      <c r="B34" s="136"/>
      <c r="C34" s="22"/>
      <c r="D34" s="46" t="s">
        <v>469</v>
      </c>
      <c r="E34" s="18"/>
      <c r="F34" s="18">
        <v>475500</v>
      </c>
      <c r="G34" s="18"/>
      <c r="H34" s="36"/>
      <c r="I34" s="169">
        <v>474723</v>
      </c>
      <c r="J34" s="129"/>
      <c r="K34" s="36"/>
      <c r="L34" s="149">
        <f t="shared" si="2"/>
        <v>0.9983659305993691</v>
      </c>
      <c r="M34" s="74">
        <f t="shared" si="3"/>
        <v>0.0017041479809689457</v>
      </c>
      <c r="N34" s="124"/>
    </row>
    <row r="35" spans="1:14" s="23" customFormat="1" ht="12.75">
      <c r="A35" s="134">
        <v>30</v>
      </c>
      <c r="B35" s="136"/>
      <c r="C35" s="43"/>
      <c r="D35" s="46" t="s">
        <v>470</v>
      </c>
      <c r="E35" s="18">
        <v>400000</v>
      </c>
      <c r="F35" s="18">
        <v>414500</v>
      </c>
      <c r="G35" s="18">
        <v>414500</v>
      </c>
      <c r="H35" s="36"/>
      <c r="I35" s="169">
        <v>414500</v>
      </c>
      <c r="J35" s="129">
        <v>414500</v>
      </c>
      <c r="K35" s="36"/>
      <c r="L35" s="149">
        <f t="shared" si="2"/>
        <v>1</v>
      </c>
      <c r="M35" s="74">
        <f t="shared" si="3"/>
        <v>0.0014879610596318863</v>
      </c>
      <c r="N35" s="124"/>
    </row>
    <row r="36" spans="1:14" s="23" customFormat="1" ht="12.75">
      <c r="A36" s="140">
        <v>31</v>
      </c>
      <c r="B36" s="135"/>
      <c r="C36" s="43">
        <v>60016</v>
      </c>
      <c r="D36" s="48" t="s">
        <v>166</v>
      </c>
      <c r="E36" s="39">
        <f aca="true" t="shared" si="14" ref="E36:K36">SUM(E37:E52)</f>
        <v>10135139</v>
      </c>
      <c r="F36" s="39">
        <f t="shared" si="14"/>
        <v>9781139</v>
      </c>
      <c r="G36" s="39">
        <f t="shared" si="14"/>
        <v>4548179</v>
      </c>
      <c r="H36" s="79">
        <f t="shared" si="14"/>
        <v>0</v>
      </c>
      <c r="I36" s="168">
        <f t="shared" si="14"/>
        <v>7517090</v>
      </c>
      <c r="J36" s="194">
        <f t="shared" si="14"/>
        <v>4432259</v>
      </c>
      <c r="K36" s="39">
        <f t="shared" si="14"/>
        <v>0</v>
      </c>
      <c r="L36" s="151">
        <f t="shared" si="2"/>
        <v>0.768529104841471</v>
      </c>
      <c r="M36" s="152">
        <f t="shared" si="3"/>
        <v>0.02698464946139507</v>
      </c>
      <c r="N36" s="124"/>
    </row>
    <row r="37" spans="1:14" s="23" customFormat="1" ht="12.75">
      <c r="A37" s="134">
        <v>32</v>
      </c>
      <c r="B37" s="136"/>
      <c r="C37" s="43"/>
      <c r="D37" s="46" t="s">
        <v>366</v>
      </c>
      <c r="E37" s="18">
        <v>2585800</v>
      </c>
      <c r="F37" s="18">
        <v>2585800</v>
      </c>
      <c r="G37" s="18">
        <v>2585800</v>
      </c>
      <c r="H37" s="36"/>
      <c r="I37" s="169">
        <v>2585460</v>
      </c>
      <c r="J37" s="193">
        <v>2585460</v>
      </c>
      <c r="K37" s="18"/>
      <c r="L37" s="149">
        <f t="shared" si="2"/>
        <v>0.9998685126459896</v>
      </c>
      <c r="M37" s="74">
        <f t="shared" si="3"/>
        <v>0.009281215443271066</v>
      </c>
      <c r="N37" s="124"/>
    </row>
    <row r="38" spans="1:14" s="23" customFormat="1" ht="12.75">
      <c r="A38" s="140">
        <v>33</v>
      </c>
      <c r="B38" s="136"/>
      <c r="C38" s="43"/>
      <c r="D38" s="46" t="s">
        <v>367</v>
      </c>
      <c r="E38" s="18">
        <v>6200</v>
      </c>
      <c r="F38" s="18">
        <v>6200</v>
      </c>
      <c r="G38" s="18">
        <v>6200</v>
      </c>
      <c r="H38" s="36"/>
      <c r="I38" s="169">
        <v>6132</v>
      </c>
      <c r="J38" s="193">
        <v>6132</v>
      </c>
      <c r="K38" s="18"/>
      <c r="L38" s="149">
        <f t="shared" si="2"/>
        <v>0.9890322580645161</v>
      </c>
      <c r="M38" s="74">
        <f t="shared" si="3"/>
        <v>2.2012490271803927E-05</v>
      </c>
      <c r="N38" s="124"/>
    </row>
    <row r="39" spans="1:14" s="42" customFormat="1" ht="25.5">
      <c r="A39" s="134">
        <v>34</v>
      </c>
      <c r="B39" s="136"/>
      <c r="C39" s="43"/>
      <c r="D39" s="46" t="s">
        <v>471</v>
      </c>
      <c r="E39" s="18">
        <v>600000</v>
      </c>
      <c r="F39" s="18">
        <v>605000</v>
      </c>
      <c r="G39" s="18"/>
      <c r="H39" s="36"/>
      <c r="I39" s="169">
        <v>605000</v>
      </c>
      <c r="J39" s="131"/>
      <c r="K39" s="18"/>
      <c r="L39" s="149">
        <f t="shared" si="2"/>
        <v>1</v>
      </c>
      <c r="M39" s="74">
        <f t="shared" si="3"/>
        <v>0.00217181288559057</v>
      </c>
      <c r="N39" s="124"/>
    </row>
    <row r="40" spans="1:14" s="23" customFormat="1" ht="12.75">
      <c r="A40" s="140">
        <v>35</v>
      </c>
      <c r="B40" s="136"/>
      <c r="C40" s="43"/>
      <c r="D40" s="46" t="s">
        <v>472</v>
      </c>
      <c r="E40" s="18">
        <v>180000</v>
      </c>
      <c r="F40" s="18">
        <v>180000</v>
      </c>
      <c r="G40" s="18">
        <v>180000</v>
      </c>
      <c r="H40" s="36"/>
      <c r="I40" s="169">
        <v>178557</v>
      </c>
      <c r="J40" s="131">
        <v>178557</v>
      </c>
      <c r="K40" s="18"/>
      <c r="L40" s="149">
        <f t="shared" si="2"/>
        <v>0.9919833333333333</v>
      </c>
      <c r="M40" s="74">
        <f t="shared" si="3"/>
        <v>0.0006409791626651164</v>
      </c>
      <c r="N40" s="124"/>
    </row>
    <row r="41" spans="1:14" s="23" customFormat="1" ht="25.5">
      <c r="A41" s="134">
        <v>36</v>
      </c>
      <c r="B41" s="136"/>
      <c r="C41" s="43"/>
      <c r="D41" s="46" t="s">
        <v>419</v>
      </c>
      <c r="E41" s="18">
        <v>2980000</v>
      </c>
      <c r="F41" s="18">
        <v>2875000</v>
      </c>
      <c r="G41" s="18"/>
      <c r="H41" s="36"/>
      <c r="I41" s="169">
        <v>839870</v>
      </c>
      <c r="J41" s="131"/>
      <c r="K41" s="18"/>
      <c r="L41" s="149">
        <f t="shared" si="2"/>
        <v>0.2921286956521739</v>
      </c>
      <c r="M41" s="74">
        <f t="shared" si="3"/>
        <v>0.0030149429557371106</v>
      </c>
      <c r="N41" s="124"/>
    </row>
    <row r="42" spans="1:14" s="23" customFormat="1" ht="38.25">
      <c r="A42" s="140">
        <v>37</v>
      </c>
      <c r="B42" s="136"/>
      <c r="C42" s="43"/>
      <c r="D42" s="46" t="s">
        <v>605</v>
      </c>
      <c r="E42" s="18">
        <v>590000</v>
      </c>
      <c r="F42" s="18">
        <v>590000</v>
      </c>
      <c r="G42" s="18"/>
      <c r="H42" s="36"/>
      <c r="I42" s="169">
        <v>590000</v>
      </c>
      <c r="J42" s="129"/>
      <c r="K42" s="36"/>
      <c r="L42" s="149">
        <f t="shared" si="2"/>
        <v>1</v>
      </c>
      <c r="M42" s="74">
        <f t="shared" si="3"/>
        <v>0.0021179662851213824</v>
      </c>
      <c r="N42" s="124"/>
    </row>
    <row r="43" spans="1:14" s="23" customFormat="1" ht="25.5" customHeight="1">
      <c r="A43" s="134">
        <v>38</v>
      </c>
      <c r="B43" s="136"/>
      <c r="C43" s="43"/>
      <c r="D43" s="46" t="s">
        <v>420</v>
      </c>
      <c r="E43" s="18">
        <v>78000</v>
      </c>
      <c r="F43" s="18">
        <v>78000</v>
      </c>
      <c r="G43" s="18"/>
      <c r="H43" s="36"/>
      <c r="I43" s="169">
        <v>77607</v>
      </c>
      <c r="J43" s="129"/>
      <c r="K43" s="36"/>
      <c r="L43" s="149">
        <f t="shared" si="2"/>
        <v>0.9949615384615385</v>
      </c>
      <c r="M43" s="74">
        <f t="shared" si="3"/>
        <v>0.00027859154150748324</v>
      </c>
      <c r="N43" s="124"/>
    </row>
    <row r="44" spans="1:14" s="23" customFormat="1" ht="25.5" customHeight="1">
      <c r="A44" s="140">
        <v>39</v>
      </c>
      <c r="B44" s="136"/>
      <c r="C44" s="43"/>
      <c r="D44" s="46" t="s">
        <v>467</v>
      </c>
      <c r="E44" s="18">
        <v>1000000</v>
      </c>
      <c r="F44" s="18"/>
      <c r="G44" s="18"/>
      <c r="H44" s="36"/>
      <c r="I44" s="169"/>
      <c r="J44" s="129"/>
      <c r="K44" s="36"/>
      <c r="L44" s="149"/>
      <c r="M44" s="74">
        <f t="shared" si="3"/>
        <v>0</v>
      </c>
      <c r="N44" s="124"/>
    </row>
    <row r="45" spans="1:14" s="23" customFormat="1" ht="12.75">
      <c r="A45" s="134">
        <v>40</v>
      </c>
      <c r="B45" s="136"/>
      <c r="C45" s="43"/>
      <c r="D45" s="46" t="s">
        <v>368</v>
      </c>
      <c r="E45" s="18">
        <v>400000</v>
      </c>
      <c r="F45" s="18">
        <v>350000</v>
      </c>
      <c r="G45" s="18"/>
      <c r="H45" s="36"/>
      <c r="I45" s="169">
        <v>331264</v>
      </c>
      <c r="J45" s="129"/>
      <c r="K45" s="36"/>
      <c r="L45" s="149">
        <f t="shared" si="2"/>
        <v>0.9464685714285714</v>
      </c>
      <c r="M45" s="74">
        <f t="shared" si="3"/>
        <v>0.0011891626838549992</v>
      </c>
      <c r="N45" s="124"/>
    </row>
    <row r="46" spans="1:14" s="23" customFormat="1" ht="25.5">
      <c r="A46" s="140">
        <v>41</v>
      </c>
      <c r="B46" s="136"/>
      <c r="C46" s="43"/>
      <c r="D46" s="46" t="s">
        <v>473</v>
      </c>
      <c r="E46" s="18">
        <v>500000</v>
      </c>
      <c r="F46" s="18">
        <v>555000</v>
      </c>
      <c r="G46" s="18"/>
      <c r="H46" s="36"/>
      <c r="I46" s="169">
        <v>555000</v>
      </c>
      <c r="J46" s="129"/>
      <c r="K46" s="36"/>
      <c r="L46" s="149">
        <f t="shared" si="2"/>
        <v>1</v>
      </c>
      <c r="M46" s="74">
        <f t="shared" si="3"/>
        <v>0.0019923242173599445</v>
      </c>
      <c r="N46" s="124"/>
    </row>
    <row r="47" spans="1:14" s="23" customFormat="1" ht="25.5">
      <c r="A47" s="134">
        <v>42</v>
      </c>
      <c r="B47" s="136"/>
      <c r="C47" s="43"/>
      <c r="D47" s="46" t="s">
        <v>606</v>
      </c>
      <c r="E47" s="18">
        <v>79960</v>
      </c>
      <c r="F47" s="18">
        <v>79960</v>
      </c>
      <c r="G47" s="18"/>
      <c r="H47" s="36"/>
      <c r="I47" s="169">
        <v>79960</v>
      </c>
      <c r="J47" s="129"/>
      <c r="K47" s="36"/>
      <c r="L47" s="149">
        <f t="shared" si="2"/>
        <v>1</v>
      </c>
      <c r="M47" s="74">
        <f t="shared" si="3"/>
        <v>0.0002870382782344165</v>
      </c>
      <c r="N47" s="124"/>
    </row>
    <row r="48" spans="1:14" s="23" customFormat="1" ht="12.75">
      <c r="A48" s="140">
        <v>43</v>
      </c>
      <c r="B48" s="136"/>
      <c r="C48" s="43"/>
      <c r="D48" s="46" t="s">
        <v>474</v>
      </c>
      <c r="E48" s="18"/>
      <c r="F48" s="18">
        <v>100000</v>
      </c>
      <c r="G48" s="18"/>
      <c r="H48" s="36"/>
      <c r="I48" s="169">
        <v>6130</v>
      </c>
      <c r="J48" s="129"/>
      <c r="K48" s="36"/>
      <c r="L48" s="149">
        <f t="shared" si="2"/>
        <v>0.0613</v>
      </c>
      <c r="M48" s="74">
        <f t="shared" si="3"/>
        <v>2.2005310725074702E-05</v>
      </c>
      <c r="N48" s="124"/>
    </row>
    <row r="49" spans="1:14" s="23" customFormat="1" ht="12.75">
      <c r="A49" s="134">
        <v>44</v>
      </c>
      <c r="B49" s="136"/>
      <c r="C49" s="86"/>
      <c r="D49" s="46" t="s">
        <v>475</v>
      </c>
      <c r="E49" s="18"/>
      <c r="F49" s="18">
        <v>100000</v>
      </c>
      <c r="G49" s="18">
        <v>100000</v>
      </c>
      <c r="H49" s="36"/>
      <c r="I49" s="169">
        <v>100000</v>
      </c>
      <c r="J49" s="129">
        <v>100000</v>
      </c>
      <c r="K49" s="36"/>
      <c r="L49" s="149">
        <f t="shared" si="2"/>
        <v>1</v>
      </c>
      <c r="M49" s="74">
        <f t="shared" si="3"/>
        <v>0.00035897733646125124</v>
      </c>
      <c r="N49" s="124"/>
    </row>
    <row r="50" spans="1:14" s="23" customFormat="1" ht="51">
      <c r="A50" s="140">
        <v>45</v>
      </c>
      <c r="B50" s="135"/>
      <c r="C50" s="43"/>
      <c r="D50" s="46" t="s">
        <v>607</v>
      </c>
      <c r="E50" s="18">
        <v>125179</v>
      </c>
      <c r="F50" s="18">
        <v>125179</v>
      </c>
      <c r="G50" s="18">
        <v>125179</v>
      </c>
      <c r="H50" s="36"/>
      <c r="I50" s="169">
        <v>125179</v>
      </c>
      <c r="J50" s="129">
        <v>125179</v>
      </c>
      <c r="K50" s="36"/>
      <c r="L50" s="149">
        <f t="shared" si="2"/>
        <v>1</v>
      </c>
      <c r="M50" s="74">
        <f t="shared" si="3"/>
        <v>0.0004493642400088297</v>
      </c>
      <c r="N50" s="124"/>
    </row>
    <row r="51" spans="1:14" s="23" customFormat="1" ht="12.75">
      <c r="A51" s="134">
        <v>46</v>
      </c>
      <c r="B51" s="136"/>
      <c r="C51" s="43"/>
      <c r="D51" s="46" t="s">
        <v>369</v>
      </c>
      <c r="E51" s="18">
        <v>940000</v>
      </c>
      <c r="F51" s="18">
        <v>1481000</v>
      </c>
      <c r="G51" s="18">
        <v>1481000</v>
      </c>
      <c r="H51" s="36"/>
      <c r="I51" s="169">
        <v>1366931</v>
      </c>
      <c r="J51" s="129">
        <v>1366931</v>
      </c>
      <c r="K51" s="36"/>
      <c r="L51" s="149">
        <f t="shared" si="2"/>
        <v>0.9229783929777178</v>
      </c>
      <c r="M51" s="74">
        <f t="shared" si="3"/>
        <v>0.004906972495063147</v>
      </c>
      <c r="N51" s="124"/>
    </row>
    <row r="52" spans="1:14" s="23" customFormat="1" ht="12.75">
      <c r="A52" s="140">
        <v>47</v>
      </c>
      <c r="B52" s="136"/>
      <c r="C52" s="43"/>
      <c r="D52" s="46" t="s">
        <v>370</v>
      </c>
      <c r="E52" s="18">
        <v>70000</v>
      </c>
      <c r="F52" s="18">
        <v>70000</v>
      </c>
      <c r="G52" s="18">
        <v>70000</v>
      </c>
      <c r="H52" s="36"/>
      <c r="I52" s="169">
        <v>70000</v>
      </c>
      <c r="J52" s="129">
        <v>70000</v>
      </c>
      <c r="K52" s="36"/>
      <c r="L52" s="149">
        <f t="shared" si="2"/>
        <v>1</v>
      </c>
      <c r="M52" s="74">
        <f t="shared" si="3"/>
        <v>0.00025128413552287586</v>
      </c>
      <c r="N52" s="124"/>
    </row>
    <row r="53" spans="1:14" s="42" customFormat="1" ht="12.75">
      <c r="A53" s="134">
        <v>48</v>
      </c>
      <c r="B53" s="135"/>
      <c r="C53" s="43">
        <v>60017</v>
      </c>
      <c r="D53" s="48" t="s">
        <v>476</v>
      </c>
      <c r="E53" s="39">
        <f aca="true" t="shared" si="15" ref="E53:K53">SUM(E54:E56)</f>
        <v>408763</v>
      </c>
      <c r="F53" s="39">
        <f t="shared" si="15"/>
        <v>408763</v>
      </c>
      <c r="G53" s="39">
        <f t="shared" si="15"/>
        <v>100000</v>
      </c>
      <c r="H53" s="79">
        <f t="shared" si="15"/>
        <v>0</v>
      </c>
      <c r="I53" s="168">
        <f t="shared" si="15"/>
        <v>263094</v>
      </c>
      <c r="J53" s="159">
        <f t="shared" si="15"/>
        <v>100000</v>
      </c>
      <c r="K53" s="79">
        <f t="shared" si="15"/>
        <v>0</v>
      </c>
      <c r="L53" s="151">
        <f t="shared" si="2"/>
        <v>0.6436345755364355</v>
      </c>
      <c r="M53" s="152">
        <f t="shared" si="3"/>
        <v>0.0009444478335893644</v>
      </c>
      <c r="N53" s="124"/>
    </row>
    <row r="54" spans="1:14" s="23" customFormat="1" ht="12.75">
      <c r="A54" s="140">
        <v>49</v>
      </c>
      <c r="B54" s="136"/>
      <c r="C54" s="43"/>
      <c r="D54" s="46" t="s">
        <v>366</v>
      </c>
      <c r="E54" s="18">
        <v>100000</v>
      </c>
      <c r="F54" s="18">
        <v>100000</v>
      </c>
      <c r="G54" s="18">
        <v>100000</v>
      </c>
      <c r="H54" s="36"/>
      <c r="I54" s="169">
        <v>100000</v>
      </c>
      <c r="J54" s="129">
        <v>100000</v>
      </c>
      <c r="K54" s="36"/>
      <c r="L54" s="149">
        <f t="shared" si="2"/>
        <v>1</v>
      </c>
      <c r="M54" s="74">
        <f t="shared" si="3"/>
        <v>0.00035897733646125124</v>
      </c>
      <c r="N54" s="124"/>
    </row>
    <row r="55" spans="1:14" s="42" customFormat="1" ht="38.25">
      <c r="A55" s="134">
        <v>50</v>
      </c>
      <c r="B55" s="136"/>
      <c r="C55" s="43"/>
      <c r="D55" s="46" t="s">
        <v>465</v>
      </c>
      <c r="E55" s="18">
        <v>288763</v>
      </c>
      <c r="F55" s="18">
        <v>288763</v>
      </c>
      <c r="G55" s="18"/>
      <c r="H55" s="36"/>
      <c r="I55" s="169">
        <v>149092</v>
      </c>
      <c r="J55" s="129"/>
      <c r="K55" s="36"/>
      <c r="L55" s="149">
        <f t="shared" si="2"/>
        <v>0.5163126854894845</v>
      </c>
      <c r="M55" s="74">
        <f t="shared" si="3"/>
        <v>0.0005352064904768087</v>
      </c>
      <c r="N55" s="124"/>
    </row>
    <row r="56" spans="1:14" s="42" customFormat="1" ht="38.25">
      <c r="A56" s="140">
        <v>51</v>
      </c>
      <c r="B56" s="136"/>
      <c r="C56" s="43"/>
      <c r="D56" s="46" t="s">
        <v>477</v>
      </c>
      <c r="E56" s="18">
        <v>20000</v>
      </c>
      <c r="F56" s="18">
        <v>20000</v>
      </c>
      <c r="G56" s="18"/>
      <c r="H56" s="36"/>
      <c r="I56" s="169">
        <v>14002</v>
      </c>
      <c r="J56" s="129"/>
      <c r="K56" s="36"/>
      <c r="L56" s="149">
        <f t="shared" si="2"/>
        <v>0.7001</v>
      </c>
      <c r="M56" s="74">
        <f t="shared" si="3"/>
        <v>5.02640066513044E-05</v>
      </c>
      <c r="N56" s="124"/>
    </row>
    <row r="57" spans="1:14" s="23" customFormat="1" ht="20.25" customHeight="1">
      <c r="A57" s="142">
        <v>52</v>
      </c>
      <c r="B57" s="137">
        <v>700</v>
      </c>
      <c r="C57" s="26"/>
      <c r="D57" s="27" t="s">
        <v>167</v>
      </c>
      <c r="E57" s="27">
        <f aca="true" t="shared" si="16" ref="E57:K57">E58+E63+E77+E80+E82</f>
        <v>27094848</v>
      </c>
      <c r="F57" s="27">
        <f t="shared" si="16"/>
        <v>30310498</v>
      </c>
      <c r="G57" s="27">
        <f t="shared" si="16"/>
        <v>27952566</v>
      </c>
      <c r="H57" s="76">
        <f t="shared" si="16"/>
        <v>0</v>
      </c>
      <c r="I57" s="167">
        <f t="shared" si="16"/>
        <v>24720538</v>
      </c>
      <c r="J57" s="162">
        <f t="shared" si="16"/>
        <v>22362640</v>
      </c>
      <c r="K57" s="76">
        <f t="shared" si="16"/>
        <v>0</v>
      </c>
      <c r="L57" s="150">
        <f t="shared" si="2"/>
        <v>0.8155767681547166</v>
      </c>
      <c r="M57" s="75">
        <f t="shared" si="3"/>
        <v>0.08874112887129147</v>
      </c>
      <c r="N57" s="124"/>
    </row>
    <row r="58" spans="1:14" s="23" customFormat="1" ht="12.75">
      <c r="A58" s="140">
        <v>53</v>
      </c>
      <c r="B58" s="135"/>
      <c r="C58" s="43">
        <v>70001</v>
      </c>
      <c r="D58" s="50" t="s">
        <v>168</v>
      </c>
      <c r="E58" s="39">
        <f aca="true" t="shared" si="17" ref="E58:K58">SUM(E59:E62)</f>
        <v>949848</v>
      </c>
      <c r="F58" s="39">
        <f t="shared" si="17"/>
        <v>965498</v>
      </c>
      <c r="G58" s="39">
        <f t="shared" si="17"/>
        <v>807566</v>
      </c>
      <c r="H58" s="79">
        <f t="shared" si="17"/>
        <v>0</v>
      </c>
      <c r="I58" s="168">
        <f t="shared" si="17"/>
        <v>884492</v>
      </c>
      <c r="J58" s="159">
        <f t="shared" si="17"/>
        <v>726594</v>
      </c>
      <c r="K58" s="79">
        <f t="shared" si="17"/>
        <v>0</v>
      </c>
      <c r="L58" s="151">
        <f t="shared" si="2"/>
        <v>0.9160992565494698</v>
      </c>
      <c r="M58" s="152">
        <f t="shared" si="3"/>
        <v>0.0031751258228128504</v>
      </c>
      <c r="N58" s="124"/>
    </row>
    <row r="59" spans="1:14" s="23" customFormat="1" ht="25.5">
      <c r="A59" s="134">
        <v>54</v>
      </c>
      <c r="B59" s="136"/>
      <c r="C59" s="22"/>
      <c r="D59" s="51" t="s">
        <v>416</v>
      </c>
      <c r="E59" s="18">
        <v>600000</v>
      </c>
      <c r="F59" s="18">
        <v>657718</v>
      </c>
      <c r="G59" s="18">
        <v>657718</v>
      </c>
      <c r="H59" s="36"/>
      <c r="I59" s="169">
        <v>576746</v>
      </c>
      <c r="J59" s="129">
        <v>576746</v>
      </c>
      <c r="K59" s="36"/>
      <c r="L59" s="149">
        <f t="shared" si="2"/>
        <v>0.8768894875919467</v>
      </c>
      <c r="M59" s="74">
        <f t="shared" si="3"/>
        <v>0.002070387428946808</v>
      </c>
      <c r="N59" s="124"/>
    </row>
    <row r="60" spans="1:14" s="42" customFormat="1" ht="38.25">
      <c r="A60" s="140">
        <v>55</v>
      </c>
      <c r="B60" s="136"/>
      <c r="C60" s="22"/>
      <c r="D60" s="51" t="s">
        <v>608</v>
      </c>
      <c r="E60" s="18">
        <v>149848</v>
      </c>
      <c r="F60" s="18">
        <v>149848</v>
      </c>
      <c r="G60" s="18">
        <v>149848</v>
      </c>
      <c r="H60" s="36"/>
      <c r="I60" s="169">
        <v>149848</v>
      </c>
      <c r="J60" s="129">
        <v>149848</v>
      </c>
      <c r="K60" s="36"/>
      <c r="L60" s="149">
        <f t="shared" si="2"/>
        <v>1</v>
      </c>
      <c r="M60" s="74">
        <f t="shared" si="3"/>
        <v>0.0005379203591404558</v>
      </c>
      <c r="N60" s="124"/>
    </row>
    <row r="61" spans="1:14" s="23" customFormat="1" ht="25.5">
      <c r="A61" s="134">
        <v>56</v>
      </c>
      <c r="B61" s="136"/>
      <c r="C61" s="22"/>
      <c r="D61" s="51" t="s">
        <v>371</v>
      </c>
      <c r="E61" s="18">
        <v>200000</v>
      </c>
      <c r="F61" s="18">
        <v>142282</v>
      </c>
      <c r="G61" s="18"/>
      <c r="H61" s="36"/>
      <c r="I61" s="169">
        <v>142282</v>
      </c>
      <c r="J61" s="129"/>
      <c r="K61" s="36"/>
      <c r="L61" s="149">
        <f t="shared" si="2"/>
        <v>1</v>
      </c>
      <c r="M61" s="74">
        <f t="shared" si="3"/>
        <v>0.0005107601338637975</v>
      </c>
      <c r="N61" s="124"/>
    </row>
    <row r="62" spans="1:14" s="23" customFormat="1" ht="25.5">
      <c r="A62" s="140">
        <v>57</v>
      </c>
      <c r="B62" s="136"/>
      <c r="C62" s="22"/>
      <c r="D62" s="51" t="s">
        <v>478</v>
      </c>
      <c r="E62" s="18"/>
      <c r="F62" s="18">
        <v>15650</v>
      </c>
      <c r="G62" s="18"/>
      <c r="H62" s="36"/>
      <c r="I62" s="169">
        <v>15616</v>
      </c>
      <c r="J62" s="129"/>
      <c r="K62" s="36"/>
      <c r="L62" s="149">
        <f t="shared" si="2"/>
        <v>0.9978274760383387</v>
      </c>
      <c r="M62" s="74">
        <f t="shared" si="3"/>
        <v>5.6057900861789E-05</v>
      </c>
      <c r="N62" s="124"/>
    </row>
    <row r="63" spans="1:14" s="23" customFormat="1" ht="25.5">
      <c r="A63" s="134">
        <v>58</v>
      </c>
      <c r="B63" s="135"/>
      <c r="C63" s="43">
        <v>70004</v>
      </c>
      <c r="D63" s="48" t="s">
        <v>169</v>
      </c>
      <c r="E63" s="39">
        <f>SUM(E64:E76)</f>
        <v>20360000</v>
      </c>
      <c r="F63" s="39">
        <f aca="true" t="shared" si="18" ref="F63:K63">SUM(F64:F76)</f>
        <v>20360000</v>
      </c>
      <c r="G63" s="39">
        <f t="shared" si="18"/>
        <v>20360000</v>
      </c>
      <c r="H63" s="79">
        <f t="shared" si="18"/>
        <v>0</v>
      </c>
      <c r="I63" s="168">
        <f t="shared" si="18"/>
        <v>16045925</v>
      </c>
      <c r="J63" s="159">
        <f t="shared" si="18"/>
        <v>16045925</v>
      </c>
      <c r="K63" s="79">
        <f t="shared" si="18"/>
        <v>0</v>
      </c>
      <c r="L63" s="151">
        <f t="shared" si="2"/>
        <v>0.7881102652259332</v>
      </c>
      <c r="M63" s="152">
        <f t="shared" si="3"/>
        <v>0.05760123417557003</v>
      </c>
      <c r="N63" s="124"/>
    </row>
    <row r="64" spans="1:14" s="23" customFormat="1" ht="38.25">
      <c r="A64" s="140">
        <v>59</v>
      </c>
      <c r="B64" s="136"/>
      <c r="C64" s="22"/>
      <c r="D64" s="46" t="s">
        <v>377</v>
      </c>
      <c r="E64" s="18">
        <v>20360000</v>
      </c>
      <c r="F64" s="18"/>
      <c r="G64" s="18"/>
      <c r="H64" s="36"/>
      <c r="I64" s="169"/>
      <c r="J64" s="131"/>
      <c r="K64" s="18"/>
      <c r="L64" s="149"/>
      <c r="M64" s="74">
        <f t="shared" si="3"/>
        <v>0</v>
      </c>
      <c r="N64" s="124"/>
    </row>
    <row r="65" spans="1:14" s="23" customFormat="1" ht="25.5">
      <c r="A65" s="134">
        <v>60</v>
      </c>
      <c r="B65" s="136"/>
      <c r="C65" s="22"/>
      <c r="D65" s="46" t="s">
        <v>479</v>
      </c>
      <c r="E65" s="18"/>
      <c r="F65" s="18">
        <v>1060000</v>
      </c>
      <c r="G65" s="18">
        <v>1060000</v>
      </c>
      <c r="H65" s="36"/>
      <c r="I65" s="169">
        <v>1049759</v>
      </c>
      <c r="J65" s="193">
        <v>1049759</v>
      </c>
      <c r="K65" s="18"/>
      <c r="L65" s="149">
        <f t="shared" si="2"/>
        <v>0.9903386792452831</v>
      </c>
      <c r="M65" s="74">
        <f t="shared" si="3"/>
        <v>0.0037683968974622666</v>
      </c>
      <c r="N65" s="124"/>
    </row>
    <row r="66" spans="1:14" s="23" customFormat="1" ht="12.75">
      <c r="A66" s="140">
        <v>61</v>
      </c>
      <c r="B66" s="136"/>
      <c r="C66" s="22"/>
      <c r="D66" s="46" t="s">
        <v>480</v>
      </c>
      <c r="E66" s="18"/>
      <c r="F66" s="18">
        <v>960000</v>
      </c>
      <c r="G66" s="18">
        <v>960000</v>
      </c>
      <c r="H66" s="36"/>
      <c r="I66" s="169">
        <v>751415</v>
      </c>
      <c r="J66" s="193">
        <v>751415</v>
      </c>
      <c r="K66" s="18"/>
      <c r="L66" s="149">
        <f t="shared" si="2"/>
        <v>0.7827239583333333</v>
      </c>
      <c r="M66" s="74">
        <f t="shared" si="3"/>
        <v>0.002697409552770311</v>
      </c>
      <c r="N66" s="124"/>
    </row>
    <row r="67" spans="1:14" s="23" customFormat="1" ht="12.75">
      <c r="A67" s="134">
        <v>62</v>
      </c>
      <c r="B67" s="136"/>
      <c r="C67" s="22"/>
      <c r="D67" s="46" t="s">
        <v>481</v>
      </c>
      <c r="E67" s="18"/>
      <c r="F67" s="18">
        <v>480000</v>
      </c>
      <c r="G67" s="18">
        <v>480000</v>
      </c>
      <c r="H67" s="36"/>
      <c r="I67" s="169">
        <v>480000</v>
      </c>
      <c r="J67" s="193">
        <v>480000</v>
      </c>
      <c r="K67" s="18"/>
      <c r="L67" s="149">
        <f t="shared" si="2"/>
        <v>1</v>
      </c>
      <c r="M67" s="74">
        <f t="shared" si="3"/>
        <v>0.001723091215014006</v>
      </c>
      <c r="N67" s="124"/>
    </row>
    <row r="68" spans="1:14" s="23" customFormat="1" ht="25.5">
      <c r="A68" s="140">
        <v>63</v>
      </c>
      <c r="B68" s="136"/>
      <c r="C68" s="22"/>
      <c r="D68" s="46" t="s">
        <v>482</v>
      </c>
      <c r="E68" s="18"/>
      <c r="F68" s="18">
        <v>1775000</v>
      </c>
      <c r="G68" s="18">
        <v>1775000</v>
      </c>
      <c r="H68" s="36"/>
      <c r="I68" s="169">
        <v>637301</v>
      </c>
      <c r="J68" s="193">
        <v>637301</v>
      </c>
      <c r="K68" s="18"/>
      <c r="L68" s="149">
        <f t="shared" si="2"/>
        <v>0.35904281690140843</v>
      </c>
      <c r="M68" s="74">
        <f t="shared" si="3"/>
        <v>0.0022877661550409186</v>
      </c>
      <c r="N68" s="124"/>
    </row>
    <row r="69" spans="1:14" s="23" customFormat="1" ht="25.5">
      <c r="A69" s="134">
        <v>64</v>
      </c>
      <c r="B69" s="136"/>
      <c r="C69" s="22"/>
      <c r="D69" s="46" t="s">
        <v>483</v>
      </c>
      <c r="E69" s="18"/>
      <c r="F69" s="18">
        <v>1270000</v>
      </c>
      <c r="G69" s="18">
        <v>1270000</v>
      </c>
      <c r="H69" s="36"/>
      <c r="I69" s="169">
        <v>1076057</v>
      </c>
      <c r="J69" s="193">
        <v>1076057</v>
      </c>
      <c r="K69" s="18"/>
      <c r="L69" s="149">
        <f t="shared" si="2"/>
        <v>0.8472889763779528</v>
      </c>
      <c r="M69" s="74">
        <f t="shared" si="3"/>
        <v>0.0038628007574048463</v>
      </c>
      <c r="N69" s="124"/>
    </row>
    <row r="70" spans="1:14" s="23" customFormat="1" ht="12.75">
      <c r="A70" s="140">
        <v>65</v>
      </c>
      <c r="B70" s="136"/>
      <c r="C70" s="22"/>
      <c r="D70" s="46" t="s">
        <v>484</v>
      </c>
      <c r="E70" s="18"/>
      <c r="F70" s="18">
        <v>325000</v>
      </c>
      <c r="G70" s="18">
        <v>325000</v>
      </c>
      <c r="H70" s="36"/>
      <c r="I70" s="169">
        <v>267467</v>
      </c>
      <c r="J70" s="193">
        <v>267467</v>
      </c>
      <c r="K70" s="18"/>
      <c r="L70" s="149">
        <f t="shared" si="2"/>
        <v>0.8229753846153847</v>
      </c>
      <c r="M70" s="74">
        <f t="shared" si="3"/>
        <v>0.0009601459125128149</v>
      </c>
      <c r="N70" s="124"/>
    </row>
    <row r="71" spans="1:14" s="42" customFormat="1" ht="25.5">
      <c r="A71" s="134">
        <v>66</v>
      </c>
      <c r="B71" s="136"/>
      <c r="C71" s="22"/>
      <c r="D71" s="46" t="s">
        <v>485</v>
      </c>
      <c r="E71" s="18"/>
      <c r="F71" s="18">
        <v>3020000</v>
      </c>
      <c r="G71" s="18">
        <v>3020000</v>
      </c>
      <c r="H71" s="36"/>
      <c r="I71" s="169">
        <v>1264424</v>
      </c>
      <c r="J71" s="193">
        <v>1264424</v>
      </c>
      <c r="K71" s="18"/>
      <c r="L71" s="149">
        <f aca="true" t="shared" si="19" ref="L71:L134">I71/F71</f>
        <v>0.41868344370860927</v>
      </c>
      <c r="M71" s="74">
        <f aca="true" t="shared" si="20" ref="M71:M134">I71/$I$564</f>
        <v>0.004538995596776812</v>
      </c>
      <c r="N71" s="124"/>
    </row>
    <row r="72" spans="1:14" s="23" customFormat="1" ht="25.5">
      <c r="A72" s="140">
        <v>67</v>
      </c>
      <c r="B72" s="136"/>
      <c r="C72" s="22"/>
      <c r="D72" s="46" t="s">
        <v>486</v>
      </c>
      <c r="E72" s="18"/>
      <c r="F72" s="18">
        <v>3270000</v>
      </c>
      <c r="G72" s="18">
        <v>3270000</v>
      </c>
      <c r="H72" s="36"/>
      <c r="I72" s="169">
        <v>3265973</v>
      </c>
      <c r="J72" s="193">
        <v>3265973</v>
      </c>
      <c r="K72" s="18"/>
      <c r="L72" s="149">
        <f t="shared" si="19"/>
        <v>0.9987685015290519</v>
      </c>
      <c r="M72" s="74">
        <f t="shared" si="20"/>
        <v>0.01172410288494362</v>
      </c>
      <c r="N72" s="124"/>
    </row>
    <row r="73" spans="1:14" s="23" customFormat="1" ht="25.5">
      <c r="A73" s="134">
        <v>68</v>
      </c>
      <c r="B73" s="136"/>
      <c r="C73" s="22"/>
      <c r="D73" s="46" t="s">
        <v>487</v>
      </c>
      <c r="E73" s="18"/>
      <c r="F73" s="18">
        <v>600000</v>
      </c>
      <c r="G73" s="18">
        <v>600000</v>
      </c>
      <c r="H73" s="36"/>
      <c r="I73" s="169">
        <v>540053</v>
      </c>
      <c r="J73" s="193">
        <v>540053</v>
      </c>
      <c r="K73" s="18"/>
      <c r="L73" s="149">
        <f t="shared" si="19"/>
        <v>0.9000883333333334</v>
      </c>
      <c r="M73" s="74">
        <f t="shared" si="20"/>
        <v>0.0019386678748790811</v>
      </c>
      <c r="N73" s="124"/>
    </row>
    <row r="74" spans="1:14" s="42" customFormat="1" ht="25.5">
      <c r="A74" s="140">
        <v>69</v>
      </c>
      <c r="B74" s="136"/>
      <c r="C74" s="22"/>
      <c r="D74" s="46" t="s">
        <v>488</v>
      </c>
      <c r="E74" s="18"/>
      <c r="F74" s="18">
        <v>2000000</v>
      </c>
      <c r="G74" s="18">
        <v>2000000</v>
      </c>
      <c r="H74" s="36"/>
      <c r="I74" s="169">
        <v>1306945</v>
      </c>
      <c r="J74" s="193">
        <v>1306945</v>
      </c>
      <c r="K74" s="18"/>
      <c r="L74" s="149">
        <f t="shared" si="19"/>
        <v>0.6534725</v>
      </c>
      <c r="M74" s="74">
        <f t="shared" si="20"/>
        <v>0.0046916363500135</v>
      </c>
      <c r="N74" s="124"/>
    </row>
    <row r="75" spans="1:14" s="23" customFormat="1" ht="25.5">
      <c r="A75" s="134">
        <v>70</v>
      </c>
      <c r="B75" s="136"/>
      <c r="C75" s="22"/>
      <c r="D75" s="46" t="s">
        <v>489</v>
      </c>
      <c r="E75" s="18"/>
      <c r="F75" s="18">
        <v>4200000</v>
      </c>
      <c r="G75" s="18">
        <v>4200000</v>
      </c>
      <c r="H75" s="36"/>
      <c r="I75" s="169">
        <v>4196148</v>
      </c>
      <c r="J75" s="193">
        <v>4196148</v>
      </c>
      <c r="K75" s="18"/>
      <c r="L75" s="149">
        <f t="shared" si="19"/>
        <v>0.9990828571428572</v>
      </c>
      <c r="M75" s="74">
        <f t="shared" si="20"/>
        <v>0.015063220324372064</v>
      </c>
      <c r="N75" s="124"/>
    </row>
    <row r="76" spans="1:14" s="42" customFormat="1" ht="12.75">
      <c r="A76" s="140">
        <v>71</v>
      </c>
      <c r="B76" s="136"/>
      <c r="C76" s="22"/>
      <c r="D76" s="46" t="s">
        <v>490</v>
      </c>
      <c r="E76" s="18"/>
      <c r="F76" s="18">
        <v>1400000</v>
      </c>
      <c r="G76" s="18">
        <v>1400000</v>
      </c>
      <c r="H76" s="36"/>
      <c r="I76" s="169">
        <v>1210383</v>
      </c>
      <c r="J76" s="193">
        <v>1210383</v>
      </c>
      <c r="K76" s="18"/>
      <c r="L76" s="149">
        <f t="shared" si="19"/>
        <v>0.8645592857142858</v>
      </c>
      <c r="M76" s="74">
        <f t="shared" si="20"/>
        <v>0.004345000654379786</v>
      </c>
      <c r="N76" s="124"/>
    </row>
    <row r="77" spans="1:14" s="42" customFormat="1" ht="12.75">
      <c r="A77" s="134">
        <v>72</v>
      </c>
      <c r="B77" s="135"/>
      <c r="C77" s="43">
        <v>70005</v>
      </c>
      <c r="D77" s="48" t="s">
        <v>170</v>
      </c>
      <c r="E77" s="39">
        <f aca="true" t="shared" si="21" ref="E77:K77">E78+E79</f>
        <v>5710000</v>
      </c>
      <c r="F77" s="39">
        <f t="shared" si="21"/>
        <v>6710000</v>
      </c>
      <c r="G77" s="39">
        <f t="shared" si="21"/>
        <v>6710000</v>
      </c>
      <c r="H77" s="79">
        <f t="shared" si="21"/>
        <v>0</v>
      </c>
      <c r="I77" s="168">
        <f t="shared" si="21"/>
        <v>5590121</v>
      </c>
      <c r="J77" s="159">
        <f t="shared" si="21"/>
        <v>5590121</v>
      </c>
      <c r="K77" s="79">
        <f t="shared" si="21"/>
        <v>0</v>
      </c>
      <c r="L77" s="151">
        <f t="shared" si="19"/>
        <v>0.8331029806259315</v>
      </c>
      <c r="M77" s="152">
        <f t="shared" si="20"/>
        <v>0.020067267470761062</v>
      </c>
      <c r="N77" s="124"/>
    </row>
    <row r="78" spans="1:14" s="42" customFormat="1" ht="12.75">
      <c r="A78" s="140">
        <v>73</v>
      </c>
      <c r="B78" s="136"/>
      <c r="C78" s="22"/>
      <c r="D78" s="46" t="s">
        <v>150</v>
      </c>
      <c r="E78" s="18">
        <v>5600000</v>
      </c>
      <c r="F78" s="18">
        <v>6600000</v>
      </c>
      <c r="G78" s="18">
        <v>6600000</v>
      </c>
      <c r="H78" s="36"/>
      <c r="I78" s="169">
        <v>5481959</v>
      </c>
      <c r="J78" s="129">
        <v>5481959</v>
      </c>
      <c r="K78" s="36"/>
      <c r="L78" s="149">
        <f t="shared" si="19"/>
        <v>0.8305998484848485</v>
      </c>
      <c r="M78" s="74">
        <f t="shared" si="20"/>
        <v>0.019678990404097842</v>
      </c>
      <c r="N78" s="124"/>
    </row>
    <row r="79" spans="1:14" s="42" customFormat="1" ht="51">
      <c r="A79" s="134">
        <v>74</v>
      </c>
      <c r="B79" s="136"/>
      <c r="C79" s="22"/>
      <c r="D79" s="45" t="s">
        <v>363</v>
      </c>
      <c r="E79" s="18">
        <v>110000</v>
      </c>
      <c r="F79" s="18">
        <v>110000</v>
      </c>
      <c r="G79" s="18">
        <v>110000</v>
      </c>
      <c r="H79" s="36"/>
      <c r="I79" s="169">
        <v>108162</v>
      </c>
      <c r="J79" s="129">
        <v>108162</v>
      </c>
      <c r="K79" s="36"/>
      <c r="L79" s="149">
        <f t="shared" si="19"/>
        <v>0.9832909090909091</v>
      </c>
      <c r="M79" s="74">
        <f t="shared" si="20"/>
        <v>0.0003882770666632186</v>
      </c>
      <c r="N79" s="124"/>
    </row>
    <row r="80" spans="1:14" s="42" customFormat="1" ht="12.75">
      <c r="A80" s="140">
        <v>75</v>
      </c>
      <c r="B80" s="135"/>
      <c r="C80" s="43">
        <v>70021</v>
      </c>
      <c r="D80" s="48" t="s">
        <v>491</v>
      </c>
      <c r="E80" s="39">
        <f aca="true" t="shared" si="22" ref="E80:K80">E81</f>
        <v>0</v>
      </c>
      <c r="F80" s="39">
        <f t="shared" si="22"/>
        <v>2200000</v>
      </c>
      <c r="G80" s="39">
        <f t="shared" si="22"/>
        <v>0</v>
      </c>
      <c r="H80" s="79">
        <f t="shared" si="22"/>
        <v>0</v>
      </c>
      <c r="I80" s="168">
        <f t="shared" si="22"/>
        <v>2200000</v>
      </c>
      <c r="J80" s="159">
        <f t="shared" si="22"/>
        <v>0</v>
      </c>
      <c r="K80" s="79">
        <f t="shared" si="22"/>
        <v>0</v>
      </c>
      <c r="L80" s="151">
        <f t="shared" si="19"/>
        <v>1</v>
      </c>
      <c r="M80" s="152">
        <f t="shared" si="20"/>
        <v>0.007897501402147527</v>
      </c>
      <c r="N80" s="124"/>
    </row>
    <row r="81" spans="1:14" s="42" customFormat="1" ht="25.5">
      <c r="A81" s="134">
        <v>76</v>
      </c>
      <c r="B81" s="136"/>
      <c r="C81" s="22"/>
      <c r="D81" s="46" t="s">
        <v>492</v>
      </c>
      <c r="E81" s="18"/>
      <c r="F81" s="18">
        <v>2200000</v>
      </c>
      <c r="G81" s="18"/>
      <c r="H81" s="36"/>
      <c r="I81" s="169">
        <v>2200000</v>
      </c>
      <c r="J81" s="129"/>
      <c r="K81" s="36"/>
      <c r="L81" s="149">
        <f t="shared" si="19"/>
        <v>1</v>
      </c>
      <c r="M81" s="74">
        <f t="shared" si="20"/>
        <v>0.007897501402147527</v>
      </c>
      <c r="N81" s="124"/>
    </row>
    <row r="82" spans="1:14" s="23" customFormat="1" ht="12.75">
      <c r="A82" s="140">
        <v>77</v>
      </c>
      <c r="B82" s="135"/>
      <c r="C82" s="43">
        <v>70095</v>
      </c>
      <c r="D82" s="48" t="s">
        <v>159</v>
      </c>
      <c r="E82" s="39">
        <f aca="true" t="shared" si="23" ref="E82:K82">SUM(E83:E84)</f>
        <v>75000</v>
      </c>
      <c r="F82" s="39">
        <f t="shared" si="23"/>
        <v>75000</v>
      </c>
      <c r="G82" s="39">
        <f t="shared" si="23"/>
        <v>75000</v>
      </c>
      <c r="H82" s="79">
        <f t="shared" si="23"/>
        <v>0</v>
      </c>
      <c r="I82" s="168">
        <f t="shared" si="23"/>
        <v>0</v>
      </c>
      <c r="J82" s="159">
        <f t="shared" si="23"/>
        <v>0</v>
      </c>
      <c r="K82" s="79">
        <f t="shared" si="23"/>
        <v>0</v>
      </c>
      <c r="L82" s="151">
        <f t="shared" si="19"/>
        <v>0</v>
      </c>
      <c r="M82" s="152">
        <f t="shared" si="20"/>
        <v>0</v>
      </c>
      <c r="N82" s="124"/>
    </row>
    <row r="83" spans="1:14" s="23" customFormat="1" ht="12.75">
      <c r="A83" s="134">
        <v>78</v>
      </c>
      <c r="B83" s="136"/>
      <c r="C83" s="22"/>
      <c r="D83" s="46" t="s">
        <v>372</v>
      </c>
      <c r="E83" s="18">
        <v>10000</v>
      </c>
      <c r="F83" s="18">
        <v>10000</v>
      </c>
      <c r="G83" s="18">
        <v>10000</v>
      </c>
      <c r="H83" s="36"/>
      <c r="I83" s="169"/>
      <c r="J83" s="129"/>
      <c r="K83" s="36"/>
      <c r="L83" s="149">
        <f t="shared" si="19"/>
        <v>0</v>
      </c>
      <c r="M83" s="74">
        <f t="shared" si="20"/>
        <v>0</v>
      </c>
      <c r="N83" s="124"/>
    </row>
    <row r="84" spans="1:14" s="42" customFormat="1" ht="25.5">
      <c r="A84" s="140">
        <v>79</v>
      </c>
      <c r="B84" s="136"/>
      <c r="C84" s="22"/>
      <c r="D84" s="46" t="s">
        <v>493</v>
      </c>
      <c r="E84" s="18">
        <v>65000</v>
      </c>
      <c r="F84" s="18">
        <v>65000</v>
      </c>
      <c r="G84" s="18">
        <v>65000</v>
      </c>
      <c r="H84" s="36"/>
      <c r="I84" s="169"/>
      <c r="J84" s="129"/>
      <c r="K84" s="36"/>
      <c r="L84" s="149">
        <f t="shared" si="19"/>
        <v>0</v>
      </c>
      <c r="M84" s="74">
        <f t="shared" si="20"/>
        <v>0</v>
      </c>
      <c r="N84" s="124"/>
    </row>
    <row r="85" spans="1:14" s="23" customFormat="1" ht="20.25" customHeight="1">
      <c r="A85" s="142">
        <v>80</v>
      </c>
      <c r="B85" s="137">
        <v>710</v>
      </c>
      <c r="C85" s="26"/>
      <c r="D85" s="27" t="s">
        <v>35</v>
      </c>
      <c r="E85" s="27">
        <f aca="true" t="shared" si="24" ref="E85:K85">E86+E89+E91+E93+E96</f>
        <v>1688000</v>
      </c>
      <c r="F85" s="27">
        <f t="shared" si="24"/>
        <v>1810587</v>
      </c>
      <c r="G85" s="27">
        <f t="shared" si="24"/>
        <v>1406587</v>
      </c>
      <c r="H85" s="76">
        <f t="shared" si="24"/>
        <v>128237</v>
      </c>
      <c r="I85" s="167">
        <f t="shared" si="24"/>
        <v>1359961</v>
      </c>
      <c r="J85" s="162">
        <f t="shared" si="24"/>
        <v>1216867</v>
      </c>
      <c r="K85" s="76">
        <f t="shared" si="24"/>
        <v>124681</v>
      </c>
      <c r="L85" s="150">
        <f t="shared" si="19"/>
        <v>0.7511160745106421</v>
      </c>
      <c r="M85" s="75">
        <f t="shared" si="20"/>
        <v>0.004881951774711797</v>
      </c>
      <c r="N85" s="124"/>
    </row>
    <row r="86" spans="1:14" s="42" customFormat="1" ht="12.75">
      <c r="A86" s="140">
        <v>81</v>
      </c>
      <c r="B86" s="135"/>
      <c r="C86" s="43">
        <v>71004</v>
      </c>
      <c r="D86" s="48" t="s">
        <v>171</v>
      </c>
      <c r="E86" s="39">
        <f aca="true" t="shared" si="25" ref="E86:K86">E87+E88</f>
        <v>230000</v>
      </c>
      <c r="F86" s="39">
        <f t="shared" si="25"/>
        <v>340000</v>
      </c>
      <c r="G86" s="39">
        <f t="shared" si="25"/>
        <v>340000</v>
      </c>
      <c r="H86" s="79">
        <f t="shared" si="25"/>
        <v>0</v>
      </c>
      <c r="I86" s="168">
        <f t="shared" si="25"/>
        <v>162749</v>
      </c>
      <c r="J86" s="159">
        <f t="shared" si="25"/>
        <v>162749</v>
      </c>
      <c r="K86" s="79">
        <f t="shared" si="25"/>
        <v>0</v>
      </c>
      <c r="L86" s="151">
        <f t="shared" si="19"/>
        <v>0.4786735294117647</v>
      </c>
      <c r="M86" s="152">
        <f t="shared" si="20"/>
        <v>0.0005842320253173218</v>
      </c>
      <c r="N86" s="124"/>
    </row>
    <row r="87" spans="1:14" s="23" customFormat="1" ht="12.75">
      <c r="A87" s="134">
        <v>82</v>
      </c>
      <c r="B87" s="135"/>
      <c r="C87" s="43"/>
      <c r="D87" s="46" t="s">
        <v>373</v>
      </c>
      <c r="E87" s="18">
        <v>170000</v>
      </c>
      <c r="F87" s="18">
        <v>280000</v>
      </c>
      <c r="G87" s="18">
        <v>280000</v>
      </c>
      <c r="H87" s="36"/>
      <c r="I87" s="169">
        <v>149249</v>
      </c>
      <c r="J87" s="129">
        <v>149249</v>
      </c>
      <c r="K87" s="36"/>
      <c r="L87" s="149">
        <f t="shared" si="19"/>
        <v>0.5330321428571428</v>
      </c>
      <c r="M87" s="74">
        <f t="shared" si="20"/>
        <v>0.0005357700848950529</v>
      </c>
      <c r="N87" s="124"/>
    </row>
    <row r="88" spans="1:14" s="23" customFormat="1" ht="25.5">
      <c r="A88" s="140">
        <v>83</v>
      </c>
      <c r="B88" s="135"/>
      <c r="C88" s="43"/>
      <c r="D88" s="46" t="s">
        <v>494</v>
      </c>
      <c r="E88" s="18">
        <v>60000</v>
      </c>
      <c r="F88" s="18">
        <v>60000</v>
      </c>
      <c r="G88" s="18">
        <v>60000</v>
      </c>
      <c r="H88" s="36"/>
      <c r="I88" s="169">
        <v>13500</v>
      </c>
      <c r="J88" s="129">
        <v>13500</v>
      </c>
      <c r="K88" s="36"/>
      <c r="L88" s="149">
        <f t="shared" si="19"/>
        <v>0.225</v>
      </c>
      <c r="M88" s="74">
        <f t="shared" si="20"/>
        <v>4.8461940422268916E-05</v>
      </c>
      <c r="N88" s="124"/>
    </row>
    <row r="89" spans="1:14" s="23" customFormat="1" ht="25.5">
      <c r="A89" s="134">
        <v>84</v>
      </c>
      <c r="B89" s="135"/>
      <c r="C89" s="43">
        <v>71013</v>
      </c>
      <c r="D89" s="48" t="s">
        <v>172</v>
      </c>
      <c r="E89" s="39">
        <f aca="true" t="shared" si="26" ref="E89:K89">E90</f>
        <v>30000</v>
      </c>
      <c r="F89" s="39">
        <f t="shared" si="26"/>
        <v>30000</v>
      </c>
      <c r="G89" s="39">
        <f t="shared" si="26"/>
        <v>30000</v>
      </c>
      <c r="H89" s="79">
        <f t="shared" si="26"/>
        <v>0</v>
      </c>
      <c r="I89" s="168">
        <f t="shared" si="26"/>
        <v>30000</v>
      </c>
      <c r="J89" s="159">
        <f t="shared" si="26"/>
        <v>30000</v>
      </c>
      <c r="K89" s="79">
        <f t="shared" si="26"/>
        <v>0</v>
      </c>
      <c r="L89" s="151">
        <f t="shared" si="19"/>
        <v>1</v>
      </c>
      <c r="M89" s="152">
        <f t="shared" si="20"/>
        <v>0.00010769320093837537</v>
      </c>
      <c r="N89" s="124"/>
    </row>
    <row r="90" spans="1:14" s="23" customFormat="1" ht="51">
      <c r="A90" s="140">
        <v>85</v>
      </c>
      <c r="B90" s="135"/>
      <c r="C90" s="43"/>
      <c r="D90" s="45" t="s">
        <v>363</v>
      </c>
      <c r="E90" s="18">
        <v>30000</v>
      </c>
      <c r="F90" s="18">
        <v>30000</v>
      </c>
      <c r="G90" s="18">
        <v>30000</v>
      </c>
      <c r="H90" s="36"/>
      <c r="I90" s="169">
        <v>30000</v>
      </c>
      <c r="J90" s="129">
        <v>30000</v>
      </c>
      <c r="K90" s="36"/>
      <c r="L90" s="149">
        <f t="shared" si="19"/>
        <v>1</v>
      </c>
      <c r="M90" s="74">
        <f t="shared" si="20"/>
        <v>0.00010769320093837537</v>
      </c>
      <c r="N90" s="124"/>
    </row>
    <row r="91" spans="1:14" s="42" customFormat="1" ht="21" customHeight="1">
      <c r="A91" s="134">
        <v>86</v>
      </c>
      <c r="B91" s="135"/>
      <c r="C91" s="43">
        <v>71014</v>
      </c>
      <c r="D91" s="48" t="s">
        <v>356</v>
      </c>
      <c r="E91" s="39">
        <f aca="true" t="shared" si="27" ref="E91:K91">E92</f>
        <v>14000</v>
      </c>
      <c r="F91" s="39">
        <f t="shared" si="27"/>
        <v>14000</v>
      </c>
      <c r="G91" s="39">
        <f t="shared" si="27"/>
        <v>14000</v>
      </c>
      <c r="H91" s="79">
        <f t="shared" si="27"/>
        <v>0</v>
      </c>
      <c r="I91" s="168">
        <f t="shared" si="27"/>
        <v>14000</v>
      </c>
      <c r="J91" s="159">
        <f t="shared" si="27"/>
        <v>14000</v>
      </c>
      <c r="K91" s="79">
        <f t="shared" si="27"/>
        <v>0</v>
      </c>
      <c r="L91" s="151">
        <f t="shared" si="19"/>
        <v>1</v>
      </c>
      <c r="M91" s="152">
        <f t="shared" si="20"/>
        <v>5.025682710457517E-05</v>
      </c>
      <c r="N91" s="124"/>
    </row>
    <row r="92" spans="1:14" s="42" customFormat="1" ht="51">
      <c r="A92" s="140">
        <v>87</v>
      </c>
      <c r="B92" s="136"/>
      <c r="C92" s="22"/>
      <c r="D92" s="45" t="s">
        <v>363</v>
      </c>
      <c r="E92" s="18">
        <v>14000</v>
      </c>
      <c r="F92" s="18">
        <v>14000</v>
      </c>
      <c r="G92" s="18">
        <v>14000</v>
      </c>
      <c r="H92" s="36"/>
      <c r="I92" s="169">
        <v>14000</v>
      </c>
      <c r="J92" s="129">
        <v>14000</v>
      </c>
      <c r="K92" s="36"/>
      <c r="L92" s="149">
        <f t="shared" si="19"/>
        <v>1</v>
      </c>
      <c r="M92" s="74">
        <f t="shared" si="20"/>
        <v>5.025682710457517E-05</v>
      </c>
      <c r="N92" s="124"/>
    </row>
    <row r="93" spans="1:14" s="42" customFormat="1" ht="12.75">
      <c r="A93" s="134">
        <v>88</v>
      </c>
      <c r="B93" s="135"/>
      <c r="C93" s="43">
        <v>71015</v>
      </c>
      <c r="D93" s="48" t="s">
        <v>173</v>
      </c>
      <c r="E93" s="39">
        <f aca="true" t="shared" si="28" ref="E93:K93">E94+E95</f>
        <v>155000</v>
      </c>
      <c r="F93" s="39">
        <f t="shared" si="28"/>
        <v>167587</v>
      </c>
      <c r="G93" s="39">
        <f t="shared" si="28"/>
        <v>163587</v>
      </c>
      <c r="H93" s="79">
        <f t="shared" si="28"/>
        <v>128237</v>
      </c>
      <c r="I93" s="168">
        <f t="shared" si="28"/>
        <v>163627</v>
      </c>
      <c r="J93" s="159">
        <f t="shared" si="28"/>
        <v>159655</v>
      </c>
      <c r="K93" s="79">
        <f t="shared" si="28"/>
        <v>124681</v>
      </c>
      <c r="L93" s="151">
        <f t="shared" si="19"/>
        <v>0.9763704821973065</v>
      </c>
      <c r="M93" s="152">
        <f t="shared" si="20"/>
        <v>0.0005873838463314516</v>
      </c>
      <c r="N93" s="124"/>
    </row>
    <row r="94" spans="1:14" s="42" customFormat="1" ht="51">
      <c r="A94" s="140">
        <v>89</v>
      </c>
      <c r="B94" s="136"/>
      <c r="C94" s="22"/>
      <c r="D94" s="45" t="s">
        <v>363</v>
      </c>
      <c r="E94" s="18">
        <v>155000</v>
      </c>
      <c r="F94" s="18">
        <v>163587</v>
      </c>
      <c r="G94" s="18">
        <v>163587</v>
      </c>
      <c r="H94" s="36">
        <v>128237</v>
      </c>
      <c r="I94" s="169">
        <v>159655</v>
      </c>
      <c r="J94" s="129">
        <v>159655</v>
      </c>
      <c r="K94" s="36">
        <v>124681</v>
      </c>
      <c r="L94" s="149">
        <f t="shared" si="19"/>
        <v>0.9759638602089408</v>
      </c>
      <c r="M94" s="74">
        <f t="shared" si="20"/>
        <v>0.0005731252665272106</v>
      </c>
      <c r="N94" s="124"/>
    </row>
    <row r="95" spans="1:14" s="42" customFormat="1" ht="63.75">
      <c r="A95" s="134">
        <v>90</v>
      </c>
      <c r="B95" s="136"/>
      <c r="C95" s="22"/>
      <c r="D95" s="45" t="s">
        <v>495</v>
      </c>
      <c r="E95" s="18"/>
      <c r="F95" s="18">
        <v>4000</v>
      </c>
      <c r="G95" s="18"/>
      <c r="H95" s="36"/>
      <c r="I95" s="169">
        <v>3972</v>
      </c>
      <c r="J95" s="129"/>
      <c r="K95" s="36"/>
      <c r="L95" s="149">
        <f t="shared" si="19"/>
        <v>0.993</v>
      </c>
      <c r="M95" s="74">
        <f t="shared" si="20"/>
        <v>1.4258579804240899E-05</v>
      </c>
      <c r="N95" s="124"/>
    </row>
    <row r="96" spans="1:14" s="23" customFormat="1" ht="12.75">
      <c r="A96" s="140">
        <v>91</v>
      </c>
      <c r="B96" s="135"/>
      <c r="C96" s="43">
        <v>71035</v>
      </c>
      <c r="D96" s="48" t="s">
        <v>174</v>
      </c>
      <c r="E96" s="39">
        <f aca="true" t="shared" si="29" ref="E96:K96">SUM(E97:E101)</f>
        <v>1259000</v>
      </c>
      <c r="F96" s="39">
        <f t="shared" si="29"/>
        <v>1259000</v>
      </c>
      <c r="G96" s="39">
        <f t="shared" si="29"/>
        <v>859000</v>
      </c>
      <c r="H96" s="79">
        <f t="shared" si="29"/>
        <v>0</v>
      </c>
      <c r="I96" s="168">
        <f t="shared" si="29"/>
        <v>989585</v>
      </c>
      <c r="J96" s="159">
        <f t="shared" si="29"/>
        <v>850463</v>
      </c>
      <c r="K96" s="79">
        <f t="shared" si="29"/>
        <v>0</v>
      </c>
      <c r="L96" s="151">
        <f t="shared" si="19"/>
        <v>0.7860087370929308</v>
      </c>
      <c r="M96" s="152">
        <f t="shared" si="20"/>
        <v>0.0035523858750200732</v>
      </c>
      <c r="N96" s="124"/>
    </row>
    <row r="97" spans="1:14" s="42" customFormat="1" ht="12.75">
      <c r="A97" s="134">
        <v>92</v>
      </c>
      <c r="B97" s="136"/>
      <c r="C97" s="22"/>
      <c r="D97" s="46" t="s">
        <v>374</v>
      </c>
      <c r="E97" s="18">
        <v>850000</v>
      </c>
      <c r="F97" s="18">
        <v>850000</v>
      </c>
      <c r="G97" s="18">
        <v>850000</v>
      </c>
      <c r="H97" s="36"/>
      <c r="I97" s="169">
        <v>846163</v>
      </c>
      <c r="J97" s="129">
        <v>846163</v>
      </c>
      <c r="K97" s="36"/>
      <c r="L97" s="149">
        <f t="shared" si="19"/>
        <v>0.9954858823529412</v>
      </c>
      <c r="M97" s="74">
        <f t="shared" si="20"/>
        <v>0.0030375333995206174</v>
      </c>
      <c r="N97" s="124"/>
    </row>
    <row r="98" spans="1:14" s="23" customFormat="1" ht="12.75">
      <c r="A98" s="140">
        <v>93</v>
      </c>
      <c r="B98" s="136"/>
      <c r="C98" s="22"/>
      <c r="D98" s="46" t="s">
        <v>496</v>
      </c>
      <c r="E98" s="18">
        <v>5000</v>
      </c>
      <c r="F98" s="18">
        <v>5000</v>
      </c>
      <c r="G98" s="18">
        <v>5000</v>
      </c>
      <c r="H98" s="36"/>
      <c r="I98" s="169">
        <v>300</v>
      </c>
      <c r="J98" s="129">
        <v>300</v>
      </c>
      <c r="K98" s="36"/>
      <c r="L98" s="149">
        <f t="shared" si="19"/>
        <v>0.06</v>
      </c>
      <c r="M98" s="74">
        <f t="shared" si="20"/>
        <v>1.0769320093837538E-06</v>
      </c>
      <c r="N98" s="124"/>
    </row>
    <row r="99" spans="1:14" s="42" customFormat="1" ht="51">
      <c r="A99" s="134">
        <v>94</v>
      </c>
      <c r="B99" s="136"/>
      <c r="C99" s="22"/>
      <c r="D99" s="45" t="s">
        <v>383</v>
      </c>
      <c r="E99" s="18">
        <v>4000</v>
      </c>
      <c r="F99" s="18">
        <v>4000</v>
      </c>
      <c r="G99" s="18">
        <v>4000</v>
      </c>
      <c r="H99" s="36"/>
      <c r="I99" s="169">
        <v>4000</v>
      </c>
      <c r="J99" s="129">
        <v>4000</v>
      </c>
      <c r="K99" s="36"/>
      <c r="L99" s="149">
        <f t="shared" si="19"/>
        <v>1</v>
      </c>
      <c r="M99" s="74">
        <f t="shared" si="20"/>
        <v>1.4359093458450049E-05</v>
      </c>
      <c r="N99" s="124"/>
    </row>
    <row r="100" spans="1:14" s="23" customFormat="1" ht="25.5">
      <c r="A100" s="140">
        <v>95</v>
      </c>
      <c r="B100" s="136"/>
      <c r="C100" s="22"/>
      <c r="D100" s="45" t="s">
        <v>421</v>
      </c>
      <c r="E100" s="18">
        <v>250000</v>
      </c>
      <c r="F100" s="18">
        <v>250000</v>
      </c>
      <c r="G100" s="18"/>
      <c r="H100" s="36"/>
      <c r="I100" s="169">
        <v>139122</v>
      </c>
      <c r="J100" s="129"/>
      <c r="K100" s="36"/>
      <c r="L100" s="149">
        <f t="shared" si="19"/>
        <v>0.556488</v>
      </c>
      <c r="M100" s="74">
        <f t="shared" si="20"/>
        <v>0.0004994164500316219</v>
      </c>
      <c r="N100" s="124"/>
    </row>
    <row r="101" spans="1:14" s="23" customFormat="1" ht="25.5">
      <c r="A101" s="134">
        <v>96</v>
      </c>
      <c r="B101" s="136"/>
      <c r="C101" s="22"/>
      <c r="D101" s="45" t="s">
        <v>497</v>
      </c>
      <c r="E101" s="18">
        <v>150000</v>
      </c>
      <c r="F101" s="18">
        <v>150000</v>
      </c>
      <c r="G101" s="18"/>
      <c r="H101" s="36"/>
      <c r="I101" s="169"/>
      <c r="J101" s="129"/>
      <c r="K101" s="36"/>
      <c r="L101" s="149">
        <f t="shared" si="19"/>
        <v>0</v>
      </c>
      <c r="M101" s="74">
        <f t="shared" si="20"/>
        <v>0</v>
      </c>
      <c r="N101" s="124"/>
    </row>
    <row r="102" spans="1:14" s="23" customFormat="1" ht="20.25" customHeight="1">
      <c r="A102" s="141">
        <v>97</v>
      </c>
      <c r="B102" s="137">
        <v>750</v>
      </c>
      <c r="C102" s="26"/>
      <c r="D102" s="27" t="s">
        <v>175</v>
      </c>
      <c r="E102" s="27">
        <f aca="true" t="shared" si="30" ref="E102:K102">E103+E107+E109+E111+E120+E123+E126</f>
        <v>31981727</v>
      </c>
      <c r="F102" s="27">
        <f t="shared" si="30"/>
        <v>31969842</v>
      </c>
      <c r="G102" s="27">
        <f t="shared" si="30"/>
        <v>30861430</v>
      </c>
      <c r="H102" s="76">
        <f t="shared" si="30"/>
        <v>20552289</v>
      </c>
      <c r="I102" s="167">
        <f t="shared" si="30"/>
        <v>28493280</v>
      </c>
      <c r="J102" s="162">
        <f t="shared" si="30"/>
        <v>27962515</v>
      </c>
      <c r="K102" s="76">
        <f t="shared" si="30"/>
        <v>19271396</v>
      </c>
      <c r="L102" s="150">
        <f t="shared" si="19"/>
        <v>0.8912549520889093</v>
      </c>
      <c r="M102" s="75">
        <f t="shared" si="20"/>
        <v>0.10228441761444641</v>
      </c>
      <c r="N102" s="124"/>
    </row>
    <row r="103" spans="1:14" s="23" customFormat="1" ht="12.75">
      <c r="A103" s="134">
        <v>98</v>
      </c>
      <c r="B103" s="135"/>
      <c r="C103" s="43">
        <v>75011</v>
      </c>
      <c r="D103" s="48" t="s">
        <v>176</v>
      </c>
      <c r="E103" s="39">
        <f aca="true" t="shared" si="31" ref="E103:K103">SUM(E104:E106)</f>
        <v>880680</v>
      </c>
      <c r="F103" s="39">
        <f t="shared" si="31"/>
        <v>883680</v>
      </c>
      <c r="G103" s="39">
        <f t="shared" si="31"/>
        <v>883680</v>
      </c>
      <c r="H103" s="79">
        <f t="shared" si="31"/>
        <v>862680</v>
      </c>
      <c r="I103" s="168">
        <f t="shared" si="31"/>
        <v>883680</v>
      </c>
      <c r="J103" s="159">
        <f t="shared" si="31"/>
        <v>883680</v>
      </c>
      <c r="K103" s="79">
        <f t="shared" si="31"/>
        <v>862680</v>
      </c>
      <c r="L103" s="151">
        <f t="shared" si="19"/>
        <v>1</v>
      </c>
      <c r="M103" s="152">
        <f t="shared" si="20"/>
        <v>0.003172210926840785</v>
      </c>
      <c r="N103" s="124"/>
    </row>
    <row r="104" spans="1:14" s="23" customFormat="1" ht="51">
      <c r="A104" s="140">
        <v>99</v>
      </c>
      <c r="B104" s="135"/>
      <c r="C104" s="43"/>
      <c r="D104" s="45" t="s">
        <v>363</v>
      </c>
      <c r="E104" s="18">
        <v>281640</v>
      </c>
      <c r="F104" s="18">
        <v>281640</v>
      </c>
      <c r="G104" s="18">
        <v>281640</v>
      </c>
      <c r="H104" s="36">
        <v>270640</v>
      </c>
      <c r="I104" s="169">
        <v>281640</v>
      </c>
      <c r="J104" s="129">
        <v>281640</v>
      </c>
      <c r="K104" s="36">
        <v>270640</v>
      </c>
      <c r="L104" s="149">
        <f t="shared" si="19"/>
        <v>1</v>
      </c>
      <c r="M104" s="74">
        <f t="shared" si="20"/>
        <v>0.001011023770409468</v>
      </c>
      <c r="N104" s="124"/>
    </row>
    <row r="105" spans="1:14" s="42" customFormat="1" ht="51">
      <c r="A105" s="134">
        <v>100</v>
      </c>
      <c r="B105" s="135"/>
      <c r="C105" s="43"/>
      <c r="D105" s="45" t="s">
        <v>386</v>
      </c>
      <c r="E105" s="18">
        <v>599040</v>
      </c>
      <c r="F105" s="18">
        <v>599040</v>
      </c>
      <c r="G105" s="18">
        <v>599040</v>
      </c>
      <c r="H105" s="36">
        <v>592040</v>
      </c>
      <c r="I105" s="169">
        <v>599040</v>
      </c>
      <c r="J105" s="129">
        <v>599040</v>
      </c>
      <c r="K105" s="36">
        <v>592040</v>
      </c>
      <c r="L105" s="149">
        <f t="shared" si="19"/>
        <v>1</v>
      </c>
      <c r="M105" s="74">
        <f t="shared" si="20"/>
        <v>0.0021504178363374793</v>
      </c>
      <c r="N105" s="124"/>
    </row>
    <row r="106" spans="1:14" s="23" customFormat="1" ht="51">
      <c r="A106" s="140">
        <v>101</v>
      </c>
      <c r="B106" s="135"/>
      <c r="C106" s="43"/>
      <c r="D106" s="45" t="s">
        <v>383</v>
      </c>
      <c r="E106" s="18"/>
      <c r="F106" s="18">
        <v>3000</v>
      </c>
      <c r="G106" s="18">
        <v>3000</v>
      </c>
      <c r="H106" s="36"/>
      <c r="I106" s="169">
        <v>3000</v>
      </c>
      <c r="J106" s="129">
        <v>3000</v>
      </c>
      <c r="K106" s="36"/>
      <c r="L106" s="149">
        <f t="shared" si="19"/>
        <v>1</v>
      </c>
      <c r="M106" s="74">
        <f t="shared" si="20"/>
        <v>1.0769320093837537E-05</v>
      </c>
      <c r="N106" s="124"/>
    </row>
    <row r="107" spans="1:14" s="23" customFormat="1" ht="12.75">
      <c r="A107" s="134">
        <v>102</v>
      </c>
      <c r="B107" s="135"/>
      <c r="C107" s="43">
        <v>75020</v>
      </c>
      <c r="D107" s="48" t="s">
        <v>177</v>
      </c>
      <c r="E107" s="39">
        <f aca="true" t="shared" si="32" ref="E107:K107">E108</f>
        <v>675000</v>
      </c>
      <c r="F107" s="39">
        <f t="shared" si="32"/>
        <v>675000</v>
      </c>
      <c r="G107" s="39">
        <f t="shared" si="32"/>
        <v>675000</v>
      </c>
      <c r="H107" s="79">
        <f t="shared" si="32"/>
        <v>622000</v>
      </c>
      <c r="I107" s="168">
        <f t="shared" si="32"/>
        <v>675000</v>
      </c>
      <c r="J107" s="159">
        <f t="shared" si="32"/>
        <v>675000</v>
      </c>
      <c r="K107" s="79">
        <f t="shared" si="32"/>
        <v>622000</v>
      </c>
      <c r="L107" s="151">
        <f t="shared" si="19"/>
        <v>1</v>
      </c>
      <c r="M107" s="152">
        <f t="shared" si="20"/>
        <v>0.002423097021113446</v>
      </c>
      <c r="N107" s="124"/>
    </row>
    <row r="108" spans="1:14" s="23" customFormat="1" ht="12.75">
      <c r="A108" s="140">
        <v>103</v>
      </c>
      <c r="B108" s="136"/>
      <c r="C108" s="22"/>
      <c r="D108" s="46" t="s">
        <v>150</v>
      </c>
      <c r="E108" s="18">
        <v>675000</v>
      </c>
      <c r="F108" s="18">
        <v>675000</v>
      </c>
      <c r="G108" s="18">
        <v>675000</v>
      </c>
      <c r="H108" s="36">
        <v>622000</v>
      </c>
      <c r="I108" s="169">
        <v>675000</v>
      </c>
      <c r="J108" s="129">
        <v>675000</v>
      </c>
      <c r="K108" s="36">
        <v>622000</v>
      </c>
      <c r="L108" s="149">
        <f t="shared" si="19"/>
        <v>1</v>
      </c>
      <c r="M108" s="74">
        <f t="shared" si="20"/>
        <v>0.002423097021113446</v>
      </c>
      <c r="N108" s="124"/>
    </row>
    <row r="109" spans="1:14" s="42" customFormat="1" ht="25.5">
      <c r="A109" s="134">
        <v>104</v>
      </c>
      <c r="B109" s="135"/>
      <c r="C109" s="43">
        <v>75022</v>
      </c>
      <c r="D109" s="48" t="s">
        <v>178</v>
      </c>
      <c r="E109" s="39">
        <f aca="true" t="shared" si="33" ref="E109:K109">E110</f>
        <v>630000</v>
      </c>
      <c r="F109" s="39">
        <f t="shared" si="33"/>
        <v>630000</v>
      </c>
      <c r="G109" s="39">
        <f t="shared" si="33"/>
        <v>630000</v>
      </c>
      <c r="H109" s="79">
        <f t="shared" si="33"/>
        <v>0</v>
      </c>
      <c r="I109" s="168">
        <f t="shared" si="33"/>
        <v>500117</v>
      </c>
      <c r="J109" s="159">
        <f t="shared" si="33"/>
        <v>500117</v>
      </c>
      <c r="K109" s="79">
        <f t="shared" si="33"/>
        <v>0</v>
      </c>
      <c r="L109" s="151">
        <f t="shared" si="19"/>
        <v>0.793836507936508</v>
      </c>
      <c r="M109" s="152">
        <f t="shared" si="20"/>
        <v>0.001795306685789916</v>
      </c>
      <c r="N109" s="124"/>
    </row>
    <row r="110" spans="1:14" s="23" customFormat="1" ht="12.75">
      <c r="A110" s="140">
        <v>105</v>
      </c>
      <c r="B110" s="136"/>
      <c r="C110" s="22"/>
      <c r="D110" s="46" t="s">
        <v>150</v>
      </c>
      <c r="E110" s="18">
        <v>630000</v>
      </c>
      <c r="F110" s="18">
        <v>630000</v>
      </c>
      <c r="G110" s="18">
        <v>630000</v>
      </c>
      <c r="H110" s="36"/>
      <c r="I110" s="169">
        <v>500117</v>
      </c>
      <c r="J110" s="129">
        <v>500117</v>
      </c>
      <c r="K110" s="36"/>
      <c r="L110" s="149">
        <f t="shared" si="19"/>
        <v>0.793836507936508</v>
      </c>
      <c r="M110" s="74">
        <f t="shared" si="20"/>
        <v>0.001795306685789916</v>
      </c>
      <c r="N110" s="124"/>
    </row>
    <row r="111" spans="1:14" s="42" customFormat="1" ht="25.5">
      <c r="A111" s="134">
        <v>106</v>
      </c>
      <c r="B111" s="135"/>
      <c r="C111" s="43">
        <v>75023</v>
      </c>
      <c r="D111" s="48" t="s">
        <v>179</v>
      </c>
      <c r="E111" s="39">
        <f aca="true" t="shared" si="34" ref="E111:K111">SUM(E112:E119)</f>
        <v>27819547</v>
      </c>
      <c r="F111" s="39">
        <f t="shared" si="34"/>
        <v>28105047</v>
      </c>
      <c r="G111" s="39">
        <f t="shared" si="34"/>
        <v>26996635</v>
      </c>
      <c r="H111" s="79">
        <f t="shared" si="34"/>
        <v>18115600</v>
      </c>
      <c r="I111" s="168">
        <f t="shared" si="34"/>
        <v>24956882</v>
      </c>
      <c r="J111" s="159">
        <f t="shared" si="34"/>
        <v>24426117</v>
      </c>
      <c r="K111" s="79">
        <f t="shared" si="34"/>
        <v>16907380</v>
      </c>
      <c r="L111" s="151">
        <f t="shared" si="19"/>
        <v>0.887985777074132</v>
      </c>
      <c r="M111" s="152">
        <f t="shared" si="20"/>
        <v>0.08958955026737744</v>
      </c>
      <c r="N111" s="124"/>
    </row>
    <row r="112" spans="1:14" s="23" customFormat="1" ht="12.75">
      <c r="A112" s="140">
        <v>107</v>
      </c>
      <c r="B112" s="136"/>
      <c r="C112" s="22"/>
      <c r="D112" s="46" t="s">
        <v>150</v>
      </c>
      <c r="E112" s="18">
        <v>26500000</v>
      </c>
      <c r="F112" s="18">
        <v>26450500</v>
      </c>
      <c r="G112" s="18">
        <v>26450500</v>
      </c>
      <c r="H112" s="36">
        <v>18115600</v>
      </c>
      <c r="I112" s="169">
        <v>24216562</v>
      </c>
      <c r="J112" s="129">
        <v>24216562</v>
      </c>
      <c r="K112" s="36">
        <v>16907380</v>
      </c>
      <c r="L112" s="149">
        <f t="shared" si="19"/>
        <v>0.9155426929547645</v>
      </c>
      <c r="M112" s="74">
        <f t="shared" si="20"/>
        <v>0.08693196925008752</v>
      </c>
      <c r="N112" s="124"/>
    </row>
    <row r="113" spans="1:14" s="42" customFormat="1" ht="12.75">
      <c r="A113" s="134">
        <v>108</v>
      </c>
      <c r="B113" s="136"/>
      <c r="C113" s="22"/>
      <c r="D113" s="51" t="s">
        <v>387</v>
      </c>
      <c r="E113" s="18">
        <v>720000</v>
      </c>
      <c r="F113" s="18">
        <v>385000</v>
      </c>
      <c r="G113" s="18"/>
      <c r="H113" s="36"/>
      <c r="I113" s="169">
        <v>382830</v>
      </c>
      <c r="J113" s="129"/>
      <c r="K113" s="36"/>
      <c r="L113" s="149">
        <f t="shared" si="19"/>
        <v>0.9943636363636363</v>
      </c>
      <c r="M113" s="74">
        <f t="shared" si="20"/>
        <v>0.001374272937174608</v>
      </c>
      <c r="N113" s="124"/>
    </row>
    <row r="114" spans="1:14" s="23" customFormat="1" ht="25.5">
      <c r="A114" s="140">
        <v>109</v>
      </c>
      <c r="B114" s="136"/>
      <c r="C114" s="22"/>
      <c r="D114" s="51" t="s">
        <v>609</v>
      </c>
      <c r="E114" s="18">
        <v>53412</v>
      </c>
      <c r="F114" s="18">
        <v>53412</v>
      </c>
      <c r="G114" s="18"/>
      <c r="H114" s="36"/>
      <c r="I114" s="169">
        <v>53412</v>
      </c>
      <c r="J114" s="129"/>
      <c r="K114" s="36"/>
      <c r="L114" s="149">
        <f t="shared" si="19"/>
        <v>1</v>
      </c>
      <c r="M114" s="74">
        <f t="shared" si="20"/>
        <v>0.00019173697495068352</v>
      </c>
      <c r="N114" s="124"/>
    </row>
    <row r="115" spans="1:14" s="23" customFormat="1" ht="12.75">
      <c r="A115" s="134">
        <v>110</v>
      </c>
      <c r="B115" s="136"/>
      <c r="C115" s="22"/>
      <c r="D115" s="51" t="s">
        <v>498</v>
      </c>
      <c r="E115" s="18">
        <v>350000</v>
      </c>
      <c r="F115" s="18">
        <v>350000</v>
      </c>
      <c r="G115" s="18">
        <v>350000</v>
      </c>
      <c r="H115" s="36"/>
      <c r="I115" s="169">
        <v>13420</v>
      </c>
      <c r="J115" s="129">
        <v>13420</v>
      </c>
      <c r="K115" s="36"/>
      <c r="L115" s="149">
        <f t="shared" si="19"/>
        <v>0.038342857142857144</v>
      </c>
      <c r="M115" s="74">
        <f t="shared" si="20"/>
        <v>4.8174758553099914E-05</v>
      </c>
      <c r="N115" s="124"/>
    </row>
    <row r="116" spans="1:14" s="23" customFormat="1" ht="12.75">
      <c r="A116" s="140">
        <v>111</v>
      </c>
      <c r="B116" s="136"/>
      <c r="C116" s="22"/>
      <c r="D116" s="51" t="s">
        <v>499</v>
      </c>
      <c r="E116" s="18"/>
      <c r="F116" s="18">
        <v>50000</v>
      </c>
      <c r="G116" s="18"/>
      <c r="H116" s="36"/>
      <c r="I116" s="169">
        <v>28523</v>
      </c>
      <c r="J116" s="129"/>
      <c r="K116" s="36"/>
      <c r="L116" s="149">
        <f t="shared" si="19"/>
        <v>0.57046</v>
      </c>
      <c r="M116" s="74">
        <f t="shared" si="20"/>
        <v>0.00010239110567884269</v>
      </c>
      <c r="N116" s="124"/>
    </row>
    <row r="117" spans="1:14" s="42" customFormat="1" ht="12.75">
      <c r="A117" s="134">
        <v>112</v>
      </c>
      <c r="B117" s="136"/>
      <c r="C117" s="22"/>
      <c r="D117" s="51" t="s">
        <v>500</v>
      </c>
      <c r="E117" s="18"/>
      <c r="F117" s="18">
        <v>70000</v>
      </c>
      <c r="G117" s="18"/>
      <c r="H117" s="36"/>
      <c r="I117" s="169">
        <v>66000</v>
      </c>
      <c r="J117" s="129"/>
      <c r="K117" s="36"/>
      <c r="L117" s="149">
        <f t="shared" si="19"/>
        <v>0.9428571428571428</v>
      </c>
      <c r="M117" s="74">
        <f t="shared" si="20"/>
        <v>0.0002369250420644258</v>
      </c>
      <c r="N117" s="124"/>
    </row>
    <row r="118" spans="1:14" s="42" customFormat="1" ht="25.5">
      <c r="A118" s="140">
        <v>113</v>
      </c>
      <c r="B118" s="136"/>
      <c r="C118" s="22"/>
      <c r="D118" s="51" t="s">
        <v>501</v>
      </c>
      <c r="E118" s="18"/>
      <c r="F118" s="18">
        <v>550000</v>
      </c>
      <c r="G118" s="18"/>
      <c r="H118" s="36"/>
      <c r="I118" s="169"/>
      <c r="J118" s="129"/>
      <c r="K118" s="36"/>
      <c r="L118" s="149">
        <f t="shared" si="19"/>
        <v>0</v>
      </c>
      <c r="M118" s="74">
        <f t="shared" si="20"/>
        <v>0</v>
      </c>
      <c r="N118" s="124"/>
    </row>
    <row r="119" spans="1:14" s="42" customFormat="1" ht="25.5">
      <c r="A119" s="134">
        <v>114</v>
      </c>
      <c r="B119" s="136"/>
      <c r="C119" s="22"/>
      <c r="D119" s="51" t="s">
        <v>610</v>
      </c>
      <c r="E119" s="18">
        <v>196135</v>
      </c>
      <c r="F119" s="18">
        <v>196135</v>
      </c>
      <c r="G119" s="18">
        <v>196135</v>
      </c>
      <c r="H119" s="36"/>
      <c r="I119" s="169">
        <v>196135</v>
      </c>
      <c r="J119" s="129">
        <v>196135</v>
      </c>
      <c r="K119" s="36"/>
      <c r="L119" s="149">
        <f t="shared" si="19"/>
        <v>1</v>
      </c>
      <c r="M119" s="74">
        <f t="shared" si="20"/>
        <v>0.0007040801988682751</v>
      </c>
      <c r="N119" s="124"/>
    </row>
    <row r="120" spans="1:14" s="42" customFormat="1" ht="12.75">
      <c r="A120" s="140">
        <v>115</v>
      </c>
      <c r="B120" s="136"/>
      <c r="C120" s="43">
        <v>75045</v>
      </c>
      <c r="D120" s="48" t="s">
        <v>180</v>
      </c>
      <c r="E120" s="39">
        <f aca="true" t="shared" si="35" ref="E120:K120">SUM(E121:E122)</f>
        <v>50500</v>
      </c>
      <c r="F120" s="39">
        <f t="shared" si="35"/>
        <v>45555</v>
      </c>
      <c r="G120" s="39">
        <f t="shared" si="35"/>
        <v>45555</v>
      </c>
      <c r="H120" s="79">
        <f t="shared" si="35"/>
        <v>3029</v>
      </c>
      <c r="I120" s="168">
        <f t="shared" si="35"/>
        <v>45553</v>
      </c>
      <c r="J120" s="159">
        <f t="shared" si="35"/>
        <v>45553</v>
      </c>
      <c r="K120" s="79">
        <f t="shared" si="35"/>
        <v>3029</v>
      </c>
      <c r="L120" s="151">
        <f t="shared" si="19"/>
        <v>0.9999560970255735</v>
      </c>
      <c r="M120" s="152">
        <f t="shared" si="20"/>
        <v>0.00016352494607819377</v>
      </c>
      <c r="N120" s="124"/>
    </row>
    <row r="121" spans="1:14" s="42" customFormat="1" ht="51">
      <c r="A121" s="134">
        <v>116</v>
      </c>
      <c r="B121" s="136"/>
      <c r="C121" s="22"/>
      <c r="D121" s="45" t="s">
        <v>363</v>
      </c>
      <c r="E121" s="18">
        <v>14500</v>
      </c>
      <c r="F121" s="18">
        <v>13195</v>
      </c>
      <c r="G121" s="18">
        <v>13195</v>
      </c>
      <c r="H121" s="36">
        <v>3029</v>
      </c>
      <c r="I121" s="169">
        <v>13194</v>
      </c>
      <c r="J121" s="129">
        <v>13194</v>
      </c>
      <c r="K121" s="36">
        <v>3029</v>
      </c>
      <c r="L121" s="149">
        <f t="shared" si="19"/>
        <v>0.9999242137173172</v>
      </c>
      <c r="M121" s="74">
        <f t="shared" si="20"/>
        <v>4.736346977269749E-05</v>
      </c>
      <c r="N121" s="124"/>
    </row>
    <row r="122" spans="1:14" s="42" customFormat="1" ht="38.25">
      <c r="A122" s="140">
        <v>117</v>
      </c>
      <c r="B122" s="136"/>
      <c r="C122" s="22"/>
      <c r="D122" s="46" t="s">
        <v>502</v>
      </c>
      <c r="E122" s="18">
        <v>36000</v>
      </c>
      <c r="F122" s="18">
        <v>32360</v>
      </c>
      <c r="G122" s="18">
        <v>32360</v>
      </c>
      <c r="H122" s="36"/>
      <c r="I122" s="169">
        <v>32359</v>
      </c>
      <c r="J122" s="129">
        <v>32359</v>
      </c>
      <c r="K122" s="36"/>
      <c r="L122" s="149">
        <f t="shared" si="19"/>
        <v>0.9999690976514215</v>
      </c>
      <c r="M122" s="74">
        <f t="shared" si="20"/>
        <v>0.0001161614763054963</v>
      </c>
      <c r="N122" s="124"/>
    </row>
    <row r="123" spans="1:14" s="42" customFormat="1" ht="25.5">
      <c r="A123" s="134">
        <v>118</v>
      </c>
      <c r="B123" s="135"/>
      <c r="C123" s="43">
        <v>75047</v>
      </c>
      <c r="D123" s="48" t="s">
        <v>181</v>
      </c>
      <c r="E123" s="39">
        <f aca="true" t="shared" si="36" ref="E123:K123">SUM(E124:E125)</f>
        <v>430000</v>
      </c>
      <c r="F123" s="39">
        <f t="shared" si="36"/>
        <v>335000</v>
      </c>
      <c r="G123" s="39">
        <f t="shared" si="36"/>
        <v>335000</v>
      </c>
      <c r="H123" s="79">
        <f t="shared" si="36"/>
        <v>60000</v>
      </c>
      <c r="I123" s="168">
        <f t="shared" si="36"/>
        <v>268755</v>
      </c>
      <c r="J123" s="159">
        <f t="shared" si="36"/>
        <v>268755</v>
      </c>
      <c r="K123" s="79">
        <f t="shared" si="36"/>
        <v>11504</v>
      </c>
      <c r="L123" s="151">
        <f t="shared" si="19"/>
        <v>0.8022537313432836</v>
      </c>
      <c r="M123" s="152">
        <f t="shared" si="20"/>
        <v>0.0009647695406064358</v>
      </c>
      <c r="N123" s="124"/>
    </row>
    <row r="124" spans="1:14" s="42" customFormat="1" ht="12.75">
      <c r="A124" s="140">
        <v>119</v>
      </c>
      <c r="B124" s="136"/>
      <c r="C124" s="22"/>
      <c r="D124" s="46" t="s">
        <v>150</v>
      </c>
      <c r="E124" s="18">
        <v>260000</v>
      </c>
      <c r="F124" s="18">
        <v>150000</v>
      </c>
      <c r="G124" s="18">
        <v>150000</v>
      </c>
      <c r="H124" s="36">
        <v>60000</v>
      </c>
      <c r="I124" s="169">
        <v>101099</v>
      </c>
      <c r="J124" s="129">
        <v>101099</v>
      </c>
      <c r="K124" s="36">
        <v>11504</v>
      </c>
      <c r="L124" s="149">
        <f t="shared" si="19"/>
        <v>0.6739933333333333</v>
      </c>
      <c r="M124" s="74">
        <f t="shared" si="20"/>
        <v>0.0003629224973889604</v>
      </c>
      <c r="N124" s="124"/>
    </row>
    <row r="125" spans="1:14" s="42" customFormat="1" ht="12.75">
      <c r="A125" s="134">
        <v>120</v>
      </c>
      <c r="B125" s="136"/>
      <c r="C125" s="22"/>
      <c r="D125" s="46" t="s">
        <v>388</v>
      </c>
      <c r="E125" s="18">
        <v>170000</v>
      </c>
      <c r="F125" s="18">
        <v>185000</v>
      </c>
      <c r="G125" s="18">
        <v>185000</v>
      </c>
      <c r="H125" s="36"/>
      <c r="I125" s="169">
        <v>167656</v>
      </c>
      <c r="J125" s="129">
        <v>167656</v>
      </c>
      <c r="K125" s="36"/>
      <c r="L125" s="149">
        <f t="shared" si="19"/>
        <v>0.9062486486486486</v>
      </c>
      <c r="M125" s="74">
        <f t="shared" si="20"/>
        <v>0.0006018470432174754</v>
      </c>
      <c r="N125" s="124"/>
    </row>
    <row r="126" spans="1:14" s="42" customFormat="1" ht="12.75">
      <c r="A126" s="140">
        <v>121</v>
      </c>
      <c r="B126" s="135"/>
      <c r="C126" s="43">
        <v>75095</v>
      </c>
      <c r="D126" s="48" t="s">
        <v>159</v>
      </c>
      <c r="E126" s="39">
        <f aca="true" t="shared" si="37" ref="E126:K126">SUM(E127:E132)</f>
        <v>1496000</v>
      </c>
      <c r="F126" s="39">
        <f t="shared" si="37"/>
        <v>1295560</v>
      </c>
      <c r="G126" s="39">
        <f t="shared" si="37"/>
        <v>1295560</v>
      </c>
      <c r="H126" s="79">
        <f t="shared" si="37"/>
        <v>888980</v>
      </c>
      <c r="I126" s="168">
        <f t="shared" si="37"/>
        <v>1163293</v>
      </c>
      <c r="J126" s="159">
        <f t="shared" si="37"/>
        <v>1163293</v>
      </c>
      <c r="K126" s="79">
        <f t="shared" si="37"/>
        <v>864803</v>
      </c>
      <c r="L126" s="151">
        <f t="shared" si="19"/>
        <v>0.8979074685850135</v>
      </c>
      <c r="M126" s="152">
        <f t="shared" si="20"/>
        <v>0.004175958226640184</v>
      </c>
      <c r="N126" s="124"/>
    </row>
    <row r="127" spans="1:14" s="42" customFormat="1" ht="12.75">
      <c r="A127" s="134">
        <v>122</v>
      </c>
      <c r="B127" s="136"/>
      <c r="C127" s="22"/>
      <c r="D127" s="46" t="s">
        <v>150</v>
      </c>
      <c r="E127" s="18">
        <v>300000</v>
      </c>
      <c r="F127" s="18">
        <v>89960</v>
      </c>
      <c r="G127" s="18">
        <v>89960</v>
      </c>
      <c r="H127" s="36"/>
      <c r="I127" s="169"/>
      <c r="J127" s="129"/>
      <c r="K127" s="36"/>
      <c r="L127" s="149">
        <f t="shared" si="19"/>
        <v>0</v>
      </c>
      <c r="M127" s="74">
        <f t="shared" si="20"/>
        <v>0</v>
      </c>
      <c r="N127" s="124"/>
    </row>
    <row r="128" spans="1:14" s="42" customFormat="1" ht="12.75">
      <c r="A128" s="140">
        <v>123</v>
      </c>
      <c r="B128" s="136"/>
      <c r="C128" s="22"/>
      <c r="D128" s="46" t="s">
        <v>389</v>
      </c>
      <c r="E128" s="18">
        <v>690000</v>
      </c>
      <c r="F128" s="18">
        <v>698100</v>
      </c>
      <c r="G128" s="18">
        <v>698100</v>
      </c>
      <c r="H128" s="36">
        <v>679900</v>
      </c>
      <c r="I128" s="169">
        <v>684923</v>
      </c>
      <c r="J128" s="129">
        <v>684923</v>
      </c>
      <c r="K128" s="36">
        <v>666722</v>
      </c>
      <c r="L128" s="149">
        <f t="shared" si="19"/>
        <v>0.9811244807334193</v>
      </c>
      <c r="M128" s="74">
        <f t="shared" si="20"/>
        <v>0.002458718342210496</v>
      </c>
      <c r="N128" s="124"/>
    </row>
    <row r="129" spans="1:14" s="42" customFormat="1" ht="12.75">
      <c r="A129" s="134">
        <v>124</v>
      </c>
      <c r="B129" s="136"/>
      <c r="C129" s="22"/>
      <c r="D129" s="46" t="s">
        <v>390</v>
      </c>
      <c r="E129" s="18">
        <v>290000</v>
      </c>
      <c r="F129" s="18">
        <v>290000</v>
      </c>
      <c r="G129" s="18">
        <v>290000</v>
      </c>
      <c r="H129" s="36"/>
      <c r="I129" s="169">
        <v>274030</v>
      </c>
      <c r="J129" s="129">
        <v>274030</v>
      </c>
      <c r="K129" s="36"/>
      <c r="L129" s="149">
        <f t="shared" si="19"/>
        <v>0.9449310344827586</v>
      </c>
      <c r="M129" s="74">
        <f t="shared" si="20"/>
        <v>0.0009837055951047668</v>
      </c>
      <c r="N129" s="124"/>
    </row>
    <row r="130" spans="1:14" s="42" customFormat="1" ht="76.5">
      <c r="A130" s="140">
        <v>125</v>
      </c>
      <c r="B130" s="136"/>
      <c r="C130" s="22"/>
      <c r="D130" s="46" t="s">
        <v>611</v>
      </c>
      <c r="E130" s="18">
        <v>16000</v>
      </c>
      <c r="F130" s="18">
        <v>16000</v>
      </c>
      <c r="G130" s="18">
        <v>16000</v>
      </c>
      <c r="H130" s="36">
        <v>12700</v>
      </c>
      <c r="I130" s="169">
        <v>15905</v>
      </c>
      <c r="J130" s="129">
        <v>15905</v>
      </c>
      <c r="K130" s="36">
        <v>12700</v>
      </c>
      <c r="L130" s="149">
        <f t="shared" si="19"/>
        <v>0.9940625</v>
      </c>
      <c r="M130" s="74">
        <f t="shared" si="20"/>
        <v>5.709534536416201E-05</v>
      </c>
      <c r="N130" s="124"/>
    </row>
    <row r="131" spans="1:14" s="23" customFormat="1" ht="25.5">
      <c r="A131" s="134">
        <v>126</v>
      </c>
      <c r="B131" s="136"/>
      <c r="C131" s="22"/>
      <c r="D131" s="47" t="s">
        <v>612</v>
      </c>
      <c r="E131" s="18"/>
      <c r="F131" s="18">
        <v>1500</v>
      </c>
      <c r="G131" s="18">
        <v>1500</v>
      </c>
      <c r="H131" s="36">
        <v>1500</v>
      </c>
      <c r="I131" s="169">
        <v>1327</v>
      </c>
      <c r="J131" s="129">
        <v>1327</v>
      </c>
      <c r="K131" s="36">
        <v>1327</v>
      </c>
      <c r="L131" s="149">
        <f t="shared" si="19"/>
        <v>0.8846666666666667</v>
      </c>
      <c r="M131" s="74">
        <f t="shared" si="20"/>
        <v>4.763629254840804E-06</v>
      </c>
      <c r="N131" s="124"/>
    </row>
    <row r="132" spans="1:14" s="23" customFormat="1" ht="25.5">
      <c r="A132" s="140">
        <v>127</v>
      </c>
      <c r="B132" s="136"/>
      <c r="C132" s="22"/>
      <c r="D132" s="46" t="s">
        <v>503</v>
      </c>
      <c r="E132" s="18">
        <v>200000</v>
      </c>
      <c r="F132" s="18">
        <v>200000</v>
      </c>
      <c r="G132" s="18">
        <v>200000</v>
      </c>
      <c r="H132" s="36">
        <v>194880</v>
      </c>
      <c r="I132" s="169">
        <v>187108</v>
      </c>
      <c r="J132" s="129">
        <v>187108</v>
      </c>
      <c r="K132" s="36">
        <v>184054</v>
      </c>
      <c r="L132" s="149">
        <f t="shared" si="19"/>
        <v>0.93554</v>
      </c>
      <c r="M132" s="74">
        <f t="shared" si="20"/>
        <v>0.000671675314705918</v>
      </c>
      <c r="N132" s="124"/>
    </row>
    <row r="133" spans="1:14" s="23" customFormat="1" ht="38.25">
      <c r="A133" s="142">
        <v>128</v>
      </c>
      <c r="B133" s="137">
        <v>751</v>
      </c>
      <c r="C133" s="26"/>
      <c r="D133" s="27" t="s">
        <v>427</v>
      </c>
      <c r="E133" s="27">
        <f aca="true" t="shared" si="38" ref="E133:K133">E134+E136</f>
        <v>18989</v>
      </c>
      <c r="F133" s="27">
        <f t="shared" si="38"/>
        <v>245785</v>
      </c>
      <c r="G133" s="27">
        <f t="shared" si="38"/>
        <v>245785</v>
      </c>
      <c r="H133" s="76">
        <f t="shared" si="38"/>
        <v>15127</v>
      </c>
      <c r="I133" s="167">
        <f t="shared" si="38"/>
        <v>238599</v>
      </c>
      <c r="J133" s="162">
        <f t="shared" si="38"/>
        <v>238599</v>
      </c>
      <c r="K133" s="76">
        <f t="shared" si="38"/>
        <v>15126</v>
      </c>
      <c r="L133" s="150">
        <f t="shared" si="19"/>
        <v>0.9707630652806315</v>
      </c>
      <c r="M133" s="75">
        <f t="shared" si="20"/>
        <v>0.0008565163350231808</v>
      </c>
      <c r="N133" s="124"/>
    </row>
    <row r="134" spans="1:14" s="42" customFormat="1" ht="25.5">
      <c r="A134" s="140">
        <v>129</v>
      </c>
      <c r="B134" s="135"/>
      <c r="C134" s="20">
        <v>75101</v>
      </c>
      <c r="D134" s="52" t="s">
        <v>432</v>
      </c>
      <c r="E134" s="39">
        <f aca="true" t="shared" si="39" ref="E134:K134">E135</f>
        <v>18989</v>
      </c>
      <c r="F134" s="39">
        <f t="shared" si="39"/>
        <v>18989</v>
      </c>
      <c r="G134" s="39">
        <f t="shared" si="39"/>
        <v>18989</v>
      </c>
      <c r="H134" s="79">
        <f t="shared" si="39"/>
        <v>9448</v>
      </c>
      <c r="I134" s="168">
        <f t="shared" si="39"/>
        <v>18988</v>
      </c>
      <c r="J134" s="159">
        <f t="shared" si="39"/>
        <v>18988</v>
      </c>
      <c r="K134" s="79">
        <f t="shared" si="39"/>
        <v>9447</v>
      </c>
      <c r="L134" s="151">
        <f t="shared" si="19"/>
        <v>0.9999473379324872</v>
      </c>
      <c r="M134" s="152">
        <f t="shared" si="20"/>
        <v>6.816261664726239E-05</v>
      </c>
      <c r="N134" s="124"/>
    </row>
    <row r="135" spans="1:14" s="23" customFormat="1" ht="51">
      <c r="A135" s="134">
        <v>130</v>
      </c>
      <c r="B135" s="135"/>
      <c r="C135" s="43"/>
      <c r="D135" s="45" t="s">
        <v>386</v>
      </c>
      <c r="E135" s="18">
        <v>18989</v>
      </c>
      <c r="F135" s="18">
        <v>18989</v>
      </c>
      <c r="G135" s="18">
        <v>18989</v>
      </c>
      <c r="H135" s="36">
        <v>9448</v>
      </c>
      <c r="I135" s="169">
        <v>18988</v>
      </c>
      <c r="J135" s="129">
        <v>18988</v>
      </c>
      <c r="K135" s="36">
        <v>9447</v>
      </c>
      <c r="L135" s="149">
        <f aca="true" t="shared" si="40" ref="L135:L198">I135/F135</f>
        <v>0.9999473379324872</v>
      </c>
      <c r="M135" s="74">
        <f aca="true" t="shared" si="41" ref="M135:M198">I135/$I$564</f>
        <v>6.816261664726239E-05</v>
      </c>
      <c r="N135" s="124"/>
    </row>
    <row r="136" spans="1:14" s="42" customFormat="1" ht="12.75">
      <c r="A136" s="140">
        <v>131</v>
      </c>
      <c r="B136" s="135"/>
      <c r="C136" s="20">
        <v>75110</v>
      </c>
      <c r="D136" s="52" t="s">
        <v>504</v>
      </c>
      <c r="E136" s="39">
        <f aca="true" t="shared" si="42" ref="E136:K136">E137</f>
        <v>0</v>
      </c>
      <c r="F136" s="39">
        <f t="shared" si="42"/>
        <v>226796</v>
      </c>
      <c r="G136" s="39">
        <f t="shared" si="42"/>
        <v>226796</v>
      </c>
      <c r="H136" s="79">
        <f t="shared" si="42"/>
        <v>5679</v>
      </c>
      <c r="I136" s="168">
        <f t="shared" si="42"/>
        <v>219611</v>
      </c>
      <c r="J136" s="159">
        <f t="shared" si="42"/>
        <v>219611</v>
      </c>
      <c r="K136" s="79">
        <f t="shared" si="42"/>
        <v>5679</v>
      </c>
      <c r="L136" s="151">
        <f t="shared" si="40"/>
        <v>0.9683195470819591</v>
      </c>
      <c r="M136" s="152">
        <f t="shared" si="41"/>
        <v>0.0007883537183759184</v>
      </c>
      <c r="N136" s="124"/>
    </row>
    <row r="137" spans="1:14" s="23" customFormat="1" ht="51">
      <c r="A137" s="134">
        <v>132</v>
      </c>
      <c r="B137" s="135"/>
      <c r="C137" s="43"/>
      <c r="D137" s="45" t="s">
        <v>386</v>
      </c>
      <c r="E137" s="18"/>
      <c r="F137" s="18">
        <v>226796</v>
      </c>
      <c r="G137" s="18">
        <v>226796</v>
      </c>
      <c r="H137" s="36">
        <v>5679</v>
      </c>
      <c r="I137" s="169">
        <v>219611</v>
      </c>
      <c r="J137" s="129">
        <v>219611</v>
      </c>
      <c r="K137" s="36">
        <v>5679</v>
      </c>
      <c r="L137" s="149">
        <f t="shared" si="40"/>
        <v>0.9683195470819591</v>
      </c>
      <c r="M137" s="74">
        <f t="shared" si="41"/>
        <v>0.0007883537183759184</v>
      </c>
      <c r="N137" s="124"/>
    </row>
    <row r="138" spans="1:14" s="42" customFormat="1" ht="25.5">
      <c r="A138" s="141">
        <v>133</v>
      </c>
      <c r="B138" s="137">
        <v>754</v>
      </c>
      <c r="C138" s="26"/>
      <c r="D138" s="27" t="s">
        <v>41</v>
      </c>
      <c r="E138" s="27">
        <f aca="true" t="shared" si="43" ref="E138:K138">E139+E141+E144+E148+E150+E152+E155</f>
        <v>10431500</v>
      </c>
      <c r="F138" s="27">
        <f t="shared" si="43"/>
        <v>10762067</v>
      </c>
      <c r="G138" s="27">
        <f t="shared" si="43"/>
        <v>10092567</v>
      </c>
      <c r="H138" s="76">
        <f t="shared" si="43"/>
        <v>7468200</v>
      </c>
      <c r="I138" s="167">
        <f t="shared" si="43"/>
        <v>10667397</v>
      </c>
      <c r="J138" s="162">
        <f t="shared" si="43"/>
        <v>9998052</v>
      </c>
      <c r="K138" s="76">
        <f t="shared" si="43"/>
        <v>7440176</v>
      </c>
      <c r="L138" s="150">
        <f t="shared" si="40"/>
        <v>0.9912033626997491</v>
      </c>
      <c r="M138" s="75">
        <f t="shared" si="41"/>
        <v>0.03829353762034742</v>
      </c>
      <c r="N138" s="124"/>
    </row>
    <row r="139" spans="1:14" s="23" customFormat="1" ht="12.75">
      <c r="A139" s="134">
        <v>134</v>
      </c>
      <c r="B139" s="135"/>
      <c r="C139" s="20">
        <v>75405</v>
      </c>
      <c r="D139" s="52" t="s">
        <v>182</v>
      </c>
      <c r="E139" s="39">
        <f aca="true" t="shared" si="44" ref="E139:K139">E140</f>
        <v>170700</v>
      </c>
      <c r="F139" s="39">
        <f t="shared" si="44"/>
        <v>181200</v>
      </c>
      <c r="G139" s="39">
        <f t="shared" si="44"/>
        <v>181200</v>
      </c>
      <c r="H139" s="79">
        <f t="shared" si="44"/>
        <v>161800</v>
      </c>
      <c r="I139" s="168">
        <f t="shared" si="44"/>
        <v>174841</v>
      </c>
      <c r="J139" s="159">
        <f t="shared" si="44"/>
        <v>174841</v>
      </c>
      <c r="K139" s="79">
        <f t="shared" si="44"/>
        <v>156250</v>
      </c>
      <c r="L139" s="151">
        <f t="shared" si="40"/>
        <v>0.9649061810154526</v>
      </c>
      <c r="M139" s="152">
        <f t="shared" si="41"/>
        <v>0.0006276395648422163</v>
      </c>
      <c r="N139" s="124"/>
    </row>
    <row r="140" spans="1:14" s="42" customFormat="1" ht="25.5">
      <c r="A140" s="140">
        <v>135</v>
      </c>
      <c r="B140" s="135"/>
      <c r="C140" s="43"/>
      <c r="D140" s="46" t="s">
        <v>391</v>
      </c>
      <c r="E140" s="18">
        <v>170700</v>
      </c>
      <c r="F140" s="18">
        <v>181200</v>
      </c>
      <c r="G140" s="18">
        <v>181200</v>
      </c>
      <c r="H140" s="36">
        <v>161800</v>
      </c>
      <c r="I140" s="169">
        <v>174841</v>
      </c>
      <c r="J140" s="129">
        <v>174841</v>
      </c>
      <c r="K140" s="36">
        <v>156250</v>
      </c>
      <c r="L140" s="149">
        <f t="shared" si="40"/>
        <v>0.9649061810154526</v>
      </c>
      <c r="M140" s="74">
        <f t="shared" si="41"/>
        <v>0.0006276395648422163</v>
      </c>
      <c r="N140" s="124"/>
    </row>
    <row r="141" spans="1:14" s="42" customFormat="1" ht="25.5">
      <c r="A141" s="134">
        <v>136</v>
      </c>
      <c r="B141" s="135"/>
      <c r="C141" s="43">
        <v>75411</v>
      </c>
      <c r="D141" s="48" t="s">
        <v>183</v>
      </c>
      <c r="E141" s="39">
        <f aca="true" t="shared" si="45" ref="E141:K141">E142+E143</f>
        <v>7348000</v>
      </c>
      <c r="F141" s="39">
        <f t="shared" si="45"/>
        <v>7684500</v>
      </c>
      <c r="G141" s="39">
        <f t="shared" si="45"/>
        <v>7048000</v>
      </c>
      <c r="H141" s="79">
        <f t="shared" si="45"/>
        <v>5171200</v>
      </c>
      <c r="I141" s="168">
        <f t="shared" si="45"/>
        <v>7682931</v>
      </c>
      <c r="J141" s="159">
        <f t="shared" si="45"/>
        <v>7046431</v>
      </c>
      <c r="K141" s="79">
        <f t="shared" si="45"/>
        <v>5170766</v>
      </c>
      <c r="L141" s="151">
        <f t="shared" si="40"/>
        <v>0.9997958227601015</v>
      </c>
      <c r="M141" s="152">
        <f t="shared" si="41"/>
        <v>0.027579981065955776</v>
      </c>
      <c r="N141" s="124"/>
    </row>
    <row r="142" spans="1:14" s="23" customFormat="1" ht="51">
      <c r="A142" s="140">
        <v>137</v>
      </c>
      <c r="B142" s="135"/>
      <c r="C142" s="43"/>
      <c r="D142" s="45" t="s">
        <v>363</v>
      </c>
      <c r="E142" s="18">
        <v>7048000</v>
      </c>
      <c r="F142" s="18">
        <v>7048000</v>
      </c>
      <c r="G142" s="18">
        <v>7048000</v>
      </c>
      <c r="H142" s="36">
        <v>5171200</v>
      </c>
      <c r="I142" s="169">
        <v>7046431</v>
      </c>
      <c r="J142" s="129">
        <v>7046431</v>
      </c>
      <c r="K142" s="36">
        <v>5170766</v>
      </c>
      <c r="L142" s="149">
        <f t="shared" si="40"/>
        <v>0.9997773836549376</v>
      </c>
      <c r="M142" s="74">
        <f t="shared" si="41"/>
        <v>0.02529509031937991</v>
      </c>
      <c r="N142" s="124"/>
    </row>
    <row r="143" spans="1:14" s="42" customFormat="1" ht="12.75">
      <c r="A143" s="134">
        <v>138</v>
      </c>
      <c r="B143" s="135"/>
      <c r="C143" s="43"/>
      <c r="D143" s="46" t="s">
        <v>505</v>
      </c>
      <c r="E143" s="18">
        <v>300000</v>
      </c>
      <c r="F143" s="18">
        <v>636500</v>
      </c>
      <c r="G143" s="18"/>
      <c r="H143" s="36"/>
      <c r="I143" s="169">
        <v>636500</v>
      </c>
      <c r="J143" s="129"/>
      <c r="K143" s="36"/>
      <c r="L143" s="149">
        <f t="shared" si="40"/>
        <v>1</v>
      </c>
      <c r="M143" s="74">
        <f t="shared" si="41"/>
        <v>0.002284890746575864</v>
      </c>
      <c r="N143" s="124"/>
    </row>
    <row r="144" spans="1:14" s="42" customFormat="1" ht="12.75">
      <c r="A144" s="140">
        <v>139</v>
      </c>
      <c r="B144" s="135"/>
      <c r="C144" s="43">
        <v>75412</v>
      </c>
      <c r="D144" s="48" t="s">
        <v>184</v>
      </c>
      <c r="E144" s="39">
        <f aca="true" t="shared" si="46" ref="E144:K144">SUM(E145:E147)</f>
        <v>289800</v>
      </c>
      <c r="F144" s="39">
        <f t="shared" si="46"/>
        <v>273367</v>
      </c>
      <c r="G144" s="39">
        <f t="shared" si="46"/>
        <v>255367</v>
      </c>
      <c r="H144" s="79">
        <f t="shared" si="46"/>
        <v>14500</v>
      </c>
      <c r="I144" s="168">
        <f t="shared" si="46"/>
        <v>255087</v>
      </c>
      <c r="J144" s="159">
        <f t="shared" si="46"/>
        <v>237233</v>
      </c>
      <c r="K144" s="79">
        <f t="shared" si="46"/>
        <v>7798</v>
      </c>
      <c r="L144" s="151">
        <f t="shared" si="40"/>
        <v>0.9331301876232317</v>
      </c>
      <c r="M144" s="152">
        <f t="shared" si="41"/>
        <v>0.000915704518258912</v>
      </c>
      <c r="N144" s="124"/>
    </row>
    <row r="145" spans="1:14" s="42" customFormat="1" ht="12.75">
      <c r="A145" s="134">
        <v>140</v>
      </c>
      <c r="B145" s="136"/>
      <c r="C145" s="22"/>
      <c r="D145" s="46" t="s">
        <v>150</v>
      </c>
      <c r="E145" s="18">
        <v>225000</v>
      </c>
      <c r="F145" s="18">
        <v>227000</v>
      </c>
      <c r="G145" s="18">
        <v>227000</v>
      </c>
      <c r="H145" s="36">
        <v>14500</v>
      </c>
      <c r="I145" s="169">
        <v>208866</v>
      </c>
      <c r="J145" s="129">
        <v>208866</v>
      </c>
      <c r="K145" s="36">
        <v>7798</v>
      </c>
      <c r="L145" s="149">
        <f t="shared" si="40"/>
        <v>0.9201145374449339</v>
      </c>
      <c r="M145" s="74">
        <f t="shared" si="41"/>
        <v>0.000749781603573157</v>
      </c>
      <c r="N145" s="124"/>
    </row>
    <row r="146" spans="1:14" s="42" customFormat="1" ht="12.75">
      <c r="A146" s="140">
        <v>141</v>
      </c>
      <c r="B146" s="136"/>
      <c r="C146" s="22"/>
      <c r="D146" s="46" t="s">
        <v>506</v>
      </c>
      <c r="E146" s="36">
        <v>40000</v>
      </c>
      <c r="F146" s="36">
        <v>28367</v>
      </c>
      <c r="G146" s="36">
        <v>28367</v>
      </c>
      <c r="H146" s="36"/>
      <c r="I146" s="169">
        <v>28367</v>
      </c>
      <c r="J146" s="131">
        <v>28367</v>
      </c>
      <c r="K146" s="36"/>
      <c r="L146" s="149">
        <f t="shared" si="40"/>
        <v>1</v>
      </c>
      <c r="M146" s="74">
        <f t="shared" si="41"/>
        <v>0.00010183110103396315</v>
      </c>
      <c r="N146" s="124"/>
    </row>
    <row r="147" spans="1:15" s="42" customFormat="1" ht="12.75">
      <c r="A147" s="134">
        <v>142</v>
      </c>
      <c r="B147" s="136"/>
      <c r="C147" s="22"/>
      <c r="D147" s="46" t="s">
        <v>507</v>
      </c>
      <c r="E147" s="36">
        <v>24800</v>
      </c>
      <c r="F147" s="36">
        <v>18000</v>
      </c>
      <c r="G147" s="36"/>
      <c r="H147" s="36"/>
      <c r="I147" s="169">
        <v>17854</v>
      </c>
      <c r="J147" s="131"/>
      <c r="K147" s="36"/>
      <c r="L147" s="149">
        <f t="shared" si="40"/>
        <v>0.9918888888888889</v>
      </c>
      <c r="M147" s="74">
        <f t="shared" si="41"/>
        <v>6.40918136517918E-05</v>
      </c>
      <c r="N147" s="124"/>
      <c r="O147" s="124"/>
    </row>
    <row r="148" spans="1:14" s="42" customFormat="1" ht="12.75">
      <c r="A148" s="140">
        <v>143</v>
      </c>
      <c r="B148" s="135"/>
      <c r="C148" s="43">
        <v>75414</v>
      </c>
      <c r="D148" s="48" t="s">
        <v>185</v>
      </c>
      <c r="E148" s="39">
        <f aca="true" t="shared" si="47" ref="E148:K148">E149</f>
        <v>7000</v>
      </c>
      <c r="F148" s="39">
        <f t="shared" si="47"/>
        <v>7000</v>
      </c>
      <c r="G148" s="39">
        <f t="shared" si="47"/>
        <v>7000</v>
      </c>
      <c r="H148" s="79">
        <f t="shared" si="47"/>
        <v>0</v>
      </c>
      <c r="I148" s="168">
        <f t="shared" si="47"/>
        <v>6815</v>
      </c>
      <c r="J148" s="159">
        <f t="shared" si="47"/>
        <v>6815</v>
      </c>
      <c r="K148" s="79">
        <f t="shared" si="47"/>
        <v>0</v>
      </c>
      <c r="L148" s="151">
        <f t="shared" si="40"/>
        <v>0.9735714285714285</v>
      </c>
      <c r="M148" s="152">
        <f t="shared" si="41"/>
        <v>2.4464305479834274E-05</v>
      </c>
      <c r="N148" s="124"/>
    </row>
    <row r="149" spans="1:14" s="42" customFormat="1" ht="51">
      <c r="A149" s="134">
        <v>144</v>
      </c>
      <c r="B149" s="136"/>
      <c r="C149" s="22"/>
      <c r="D149" s="45" t="s">
        <v>386</v>
      </c>
      <c r="E149" s="18">
        <v>7000</v>
      </c>
      <c r="F149" s="18">
        <v>7000</v>
      </c>
      <c r="G149" s="18">
        <v>7000</v>
      </c>
      <c r="H149" s="36"/>
      <c r="I149" s="169">
        <v>6815</v>
      </c>
      <c r="J149" s="129">
        <v>6815</v>
      </c>
      <c r="K149" s="36"/>
      <c r="L149" s="149">
        <f t="shared" si="40"/>
        <v>0.9735714285714285</v>
      </c>
      <c r="M149" s="74">
        <f t="shared" si="41"/>
        <v>2.4464305479834274E-05</v>
      </c>
      <c r="N149" s="124"/>
    </row>
    <row r="150" spans="1:14" s="42" customFormat="1" ht="12.75">
      <c r="A150" s="140">
        <v>145</v>
      </c>
      <c r="B150" s="135"/>
      <c r="C150" s="43">
        <v>75415</v>
      </c>
      <c r="D150" s="48" t="s">
        <v>334</v>
      </c>
      <c r="E150" s="39">
        <f aca="true" t="shared" si="48" ref="E150:K150">E151</f>
        <v>50000</v>
      </c>
      <c r="F150" s="39">
        <f t="shared" si="48"/>
        <v>50000</v>
      </c>
      <c r="G150" s="39">
        <f t="shared" si="48"/>
        <v>50000</v>
      </c>
      <c r="H150" s="79">
        <f t="shared" si="48"/>
        <v>0</v>
      </c>
      <c r="I150" s="168">
        <f t="shared" si="48"/>
        <v>50000</v>
      </c>
      <c r="J150" s="159">
        <f t="shared" si="48"/>
        <v>50000</v>
      </c>
      <c r="K150" s="79">
        <f t="shared" si="48"/>
        <v>0</v>
      </c>
      <c r="L150" s="151">
        <f t="shared" si="40"/>
        <v>1</v>
      </c>
      <c r="M150" s="152">
        <f t="shared" si="41"/>
        <v>0.00017948866823062562</v>
      </c>
      <c r="N150" s="124"/>
    </row>
    <row r="151" spans="1:14" s="42" customFormat="1" ht="12.75">
      <c r="A151" s="134">
        <v>146</v>
      </c>
      <c r="B151" s="136"/>
      <c r="C151" s="22"/>
      <c r="D151" s="46" t="s">
        <v>411</v>
      </c>
      <c r="E151" s="18">
        <v>50000</v>
      </c>
      <c r="F151" s="18">
        <v>50000</v>
      </c>
      <c r="G151" s="18">
        <v>50000</v>
      </c>
      <c r="H151" s="36"/>
      <c r="I151" s="169">
        <v>50000</v>
      </c>
      <c r="J151" s="129">
        <v>50000</v>
      </c>
      <c r="K151" s="36"/>
      <c r="L151" s="149">
        <f t="shared" si="40"/>
        <v>1</v>
      </c>
      <c r="M151" s="74">
        <f t="shared" si="41"/>
        <v>0.00017948866823062562</v>
      </c>
      <c r="N151" s="124"/>
    </row>
    <row r="152" spans="1:14" s="42" customFormat="1" ht="12.75">
      <c r="A152" s="140">
        <v>147</v>
      </c>
      <c r="B152" s="135"/>
      <c r="C152" s="43">
        <v>75416</v>
      </c>
      <c r="D152" s="48" t="s">
        <v>186</v>
      </c>
      <c r="E152" s="39">
        <f aca="true" t="shared" si="49" ref="E152:K152">E153+E154</f>
        <v>2510000</v>
      </c>
      <c r="F152" s="39">
        <f t="shared" si="49"/>
        <v>2510000</v>
      </c>
      <c r="G152" s="39">
        <f t="shared" si="49"/>
        <v>2495000</v>
      </c>
      <c r="H152" s="79">
        <f t="shared" si="49"/>
        <v>2120700</v>
      </c>
      <c r="I152" s="168">
        <f t="shared" si="49"/>
        <v>2441747</v>
      </c>
      <c r="J152" s="159">
        <f t="shared" si="49"/>
        <v>2426756</v>
      </c>
      <c r="K152" s="79">
        <f t="shared" si="49"/>
        <v>2105362</v>
      </c>
      <c r="L152" s="151">
        <f t="shared" si="40"/>
        <v>0.9728075697211155</v>
      </c>
      <c r="M152" s="152">
        <f t="shared" si="41"/>
        <v>0.008765318343722508</v>
      </c>
      <c r="N152" s="124"/>
    </row>
    <row r="153" spans="1:14" s="42" customFormat="1" ht="12.75">
      <c r="A153" s="134">
        <v>148</v>
      </c>
      <c r="B153" s="136"/>
      <c r="C153" s="22"/>
      <c r="D153" s="47" t="s">
        <v>339</v>
      </c>
      <c r="E153" s="18">
        <v>2510000</v>
      </c>
      <c r="F153" s="18">
        <v>2495000</v>
      </c>
      <c r="G153" s="18">
        <v>2495000</v>
      </c>
      <c r="H153" s="36">
        <v>2120700</v>
      </c>
      <c r="I153" s="169">
        <v>2426756</v>
      </c>
      <c r="J153" s="129">
        <v>2426756</v>
      </c>
      <c r="K153" s="36">
        <v>2105362</v>
      </c>
      <c r="L153" s="149">
        <f t="shared" si="40"/>
        <v>0.9726476953907816</v>
      </c>
      <c r="M153" s="74">
        <f t="shared" si="41"/>
        <v>0.008711504051213603</v>
      </c>
      <c r="N153" s="124"/>
    </row>
    <row r="154" spans="1:14" s="42" customFormat="1" ht="25.5">
      <c r="A154" s="140">
        <v>149</v>
      </c>
      <c r="B154" s="136"/>
      <c r="C154" s="22"/>
      <c r="D154" s="46" t="s">
        <v>508</v>
      </c>
      <c r="E154" s="18"/>
      <c r="F154" s="18">
        <v>15000</v>
      </c>
      <c r="G154" s="18"/>
      <c r="H154" s="36"/>
      <c r="I154" s="169">
        <v>14991</v>
      </c>
      <c r="J154" s="129"/>
      <c r="K154" s="36"/>
      <c r="L154" s="149">
        <f t="shared" si="40"/>
        <v>0.9994</v>
      </c>
      <c r="M154" s="74">
        <f t="shared" si="41"/>
        <v>5.381429250890617E-05</v>
      </c>
      <c r="N154" s="124"/>
    </row>
    <row r="155" spans="1:14" s="42" customFormat="1" ht="12.75">
      <c r="A155" s="134">
        <v>150</v>
      </c>
      <c r="B155" s="135"/>
      <c r="C155" s="43">
        <v>75478</v>
      </c>
      <c r="D155" s="48" t="s">
        <v>441</v>
      </c>
      <c r="E155" s="39">
        <f aca="true" t="shared" si="50" ref="E155:K155">E156</f>
        <v>56000</v>
      </c>
      <c r="F155" s="39">
        <f t="shared" si="50"/>
        <v>56000</v>
      </c>
      <c r="G155" s="39">
        <f t="shared" si="50"/>
        <v>56000</v>
      </c>
      <c r="H155" s="79">
        <f t="shared" si="50"/>
        <v>0</v>
      </c>
      <c r="I155" s="168">
        <f t="shared" si="50"/>
        <v>55976</v>
      </c>
      <c r="J155" s="159">
        <f t="shared" si="50"/>
        <v>55976</v>
      </c>
      <c r="K155" s="79">
        <f t="shared" si="50"/>
        <v>0</v>
      </c>
      <c r="L155" s="151">
        <f t="shared" si="40"/>
        <v>0.9995714285714286</v>
      </c>
      <c r="M155" s="152">
        <f t="shared" si="41"/>
        <v>0.00020094115385755</v>
      </c>
      <c r="N155" s="124"/>
    </row>
    <row r="156" spans="1:14" s="42" customFormat="1" ht="12.75">
      <c r="A156" s="140">
        <v>151</v>
      </c>
      <c r="B156" s="136"/>
      <c r="C156" s="22"/>
      <c r="D156" s="46" t="s">
        <v>150</v>
      </c>
      <c r="E156" s="18">
        <v>56000</v>
      </c>
      <c r="F156" s="18">
        <v>56000</v>
      </c>
      <c r="G156" s="18">
        <v>56000</v>
      </c>
      <c r="H156" s="36"/>
      <c r="I156" s="169">
        <v>55976</v>
      </c>
      <c r="J156" s="129">
        <v>55976</v>
      </c>
      <c r="K156" s="36"/>
      <c r="L156" s="149">
        <f t="shared" si="40"/>
        <v>0.9995714285714286</v>
      </c>
      <c r="M156" s="74">
        <f t="shared" si="41"/>
        <v>0.00020094115385755</v>
      </c>
      <c r="N156" s="124"/>
    </row>
    <row r="157" spans="1:14" s="42" customFormat="1" ht="20.25" customHeight="1">
      <c r="A157" s="142">
        <v>152</v>
      </c>
      <c r="B157" s="137">
        <v>757</v>
      </c>
      <c r="C157" s="26"/>
      <c r="D157" s="27" t="s">
        <v>187</v>
      </c>
      <c r="E157" s="27">
        <f aca="true" t="shared" si="51" ref="E157:K158">E158</f>
        <v>1500000</v>
      </c>
      <c r="F157" s="27">
        <f t="shared" si="51"/>
        <v>700000</v>
      </c>
      <c r="G157" s="27">
        <f t="shared" si="51"/>
        <v>700000</v>
      </c>
      <c r="H157" s="76">
        <f t="shared" si="51"/>
        <v>0</v>
      </c>
      <c r="I157" s="167">
        <f t="shared" si="51"/>
        <v>669772</v>
      </c>
      <c r="J157" s="162">
        <f t="shared" si="51"/>
        <v>669772</v>
      </c>
      <c r="K157" s="76">
        <f t="shared" si="51"/>
        <v>0</v>
      </c>
      <c r="L157" s="150">
        <f t="shared" si="40"/>
        <v>0.9568171428571428</v>
      </c>
      <c r="M157" s="75">
        <f t="shared" si="41"/>
        <v>0.0024043296859632517</v>
      </c>
      <c r="N157" s="124"/>
    </row>
    <row r="158" spans="1:14" s="42" customFormat="1" ht="38.25">
      <c r="A158" s="140">
        <v>153</v>
      </c>
      <c r="B158" s="135"/>
      <c r="C158" s="43">
        <v>75702</v>
      </c>
      <c r="D158" s="48" t="s">
        <v>188</v>
      </c>
      <c r="E158" s="39">
        <f t="shared" si="51"/>
        <v>1500000</v>
      </c>
      <c r="F158" s="39">
        <f t="shared" si="51"/>
        <v>700000</v>
      </c>
      <c r="G158" s="39">
        <f t="shared" si="51"/>
        <v>700000</v>
      </c>
      <c r="H158" s="79">
        <f t="shared" si="51"/>
        <v>0</v>
      </c>
      <c r="I158" s="168">
        <f t="shared" si="51"/>
        <v>669772</v>
      </c>
      <c r="J158" s="159">
        <f t="shared" si="51"/>
        <v>669772</v>
      </c>
      <c r="K158" s="79">
        <f t="shared" si="51"/>
        <v>0</v>
      </c>
      <c r="L158" s="151">
        <f t="shared" si="40"/>
        <v>0.9568171428571428</v>
      </c>
      <c r="M158" s="152">
        <f t="shared" si="41"/>
        <v>0.0024043296859632517</v>
      </c>
      <c r="N158" s="124"/>
    </row>
    <row r="159" spans="1:14" s="42" customFormat="1" ht="12.75">
      <c r="A159" s="134">
        <v>154</v>
      </c>
      <c r="B159" s="136"/>
      <c r="C159" s="22"/>
      <c r="D159" s="46" t="s">
        <v>392</v>
      </c>
      <c r="E159" s="18">
        <v>1500000</v>
      </c>
      <c r="F159" s="18">
        <v>700000</v>
      </c>
      <c r="G159" s="18">
        <v>700000</v>
      </c>
      <c r="H159" s="36"/>
      <c r="I159" s="169">
        <v>669772</v>
      </c>
      <c r="J159" s="129">
        <v>669772</v>
      </c>
      <c r="K159" s="36"/>
      <c r="L159" s="149">
        <f t="shared" si="40"/>
        <v>0.9568171428571428</v>
      </c>
      <c r="M159" s="74">
        <f t="shared" si="41"/>
        <v>0.0024043296859632517</v>
      </c>
      <c r="N159" s="124"/>
    </row>
    <row r="160" spans="1:14" s="42" customFormat="1" ht="20.25" customHeight="1">
      <c r="A160" s="141">
        <v>155</v>
      </c>
      <c r="B160" s="137">
        <v>758</v>
      </c>
      <c r="C160" s="26"/>
      <c r="D160" s="27" t="s">
        <v>72</v>
      </c>
      <c r="E160" s="27">
        <f aca="true" t="shared" si="52" ref="E160:K160">E161</f>
        <v>6020000</v>
      </c>
      <c r="F160" s="27">
        <f t="shared" si="52"/>
        <v>694056</v>
      </c>
      <c r="G160" s="27">
        <f t="shared" si="52"/>
        <v>694056</v>
      </c>
      <c r="H160" s="76">
        <f t="shared" si="52"/>
        <v>0</v>
      </c>
      <c r="I160" s="167">
        <f t="shared" si="52"/>
        <v>0</v>
      </c>
      <c r="J160" s="162">
        <f t="shared" si="52"/>
        <v>0</v>
      </c>
      <c r="K160" s="76">
        <f t="shared" si="52"/>
        <v>0</v>
      </c>
      <c r="L160" s="150">
        <f t="shared" si="40"/>
        <v>0</v>
      </c>
      <c r="M160" s="75">
        <f t="shared" si="41"/>
        <v>0</v>
      </c>
      <c r="N160" s="124"/>
    </row>
    <row r="161" spans="1:14" s="42" customFormat="1" ht="12.75">
      <c r="A161" s="134">
        <v>156</v>
      </c>
      <c r="B161" s="135"/>
      <c r="C161" s="43">
        <v>75818</v>
      </c>
      <c r="D161" s="48" t="s">
        <v>189</v>
      </c>
      <c r="E161" s="39">
        <f aca="true" t="shared" si="53" ref="E161:K161">E162+E163</f>
        <v>6020000</v>
      </c>
      <c r="F161" s="39">
        <f t="shared" si="53"/>
        <v>694056</v>
      </c>
      <c r="G161" s="39">
        <f t="shared" si="53"/>
        <v>694056</v>
      </c>
      <c r="H161" s="79">
        <f t="shared" si="53"/>
        <v>0</v>
      </c>
      <c r="I161" s="168">
        <f t="shared" si="53"/>
        <v>0</v>
      </c>
      <c r="J161" s="159">
        <f t="shared" si="53"/>
        <v>0</v>
      </c>
      <c r="K161" s="79">
        <f t="shared" si="53"/>
        <v>0</v>
      </c>
      <c r="L161" s="151">
        <f t="shared" si="40"/>
        <v>0</v>
      </c>
      <c r="M161" s="152">
        <f t="shared" si="41"/>
        <v>0</v>
      </c>
      <c r="N161" s="124"/>
    </row>
    <row r="162" spans="1:14" s="42" customFormat="1" ht="12.75">
      <c r="A162" s="140">
        <v>157</v>
      </c>
      <c r="B162" s="135"/>
      <c r="C162" s="43"/>
      <c r="D162" s="46" t="s">
        <v>190</v>
      </c>
      <c r="E162" s="18">
        <v>2720000</v>
      </c>
      <c r="F162" s="18">
        <v>94206</v>
      </c>
      <c r="G162" s="18">
        <v>94206</v>
      </c>
      <c r="H162" s="36"/>
      <c r="I162" s="169"/>
      <c r="J162" s="129"/>
      <c r="K162" s="36"/>
      <c r="L162" s="149">
        <f t="shared" si="40"/>
        <v>0</v>
      </c>
      <c r="M162" s="74">
        <f t="shared" si="41"/>
        <v>0</v>
      </c>
      <c r="N162" s="124"/>
    </row>
    <row r="163" spans="1:14" s="42" customFormat="1" ht="12.75">
      <c r="A163" s="134">
        <v>158</v>
      </c>
      <c r="B163" s="135"/>
      <c r="C163" s="43"/>
      <c r="D163" s="46" t="s">
        <v>191</v>
      </c>
      <c r="E163" s="18">
        <v>3300000</v>
      </c>
      <c r="F163" s="18">
        <v>599850</v>
      </c>
      <c r="G163" s="18">
        <v>599850</v>
      </c>
      <c r="H163" s="36"/>
      <c r="I163" s="169"/>
      <c r="J163" s="129"/>
      <c r="K163" s="36"/>
      <c r="L163" s="149">
        <f t="shared" si="40"/>
        <v>0</v>
      </c>
      <c r="M163" s="74">
        <f t="shared" si="41"/>
        <v>0</v>
      </c>
      <c r="N163" s="124"/>
    </row>
    <row r="164" spans="1:14" s="42" customFormat="1" ht="20.25" customHeight="1">
      <c r="A164" s="141">
        <v>159</v>
      </c>
      <c r="B164" s="137">
        <v>801</v>
      </c>
      <c r="C164" s="26"/>
      <c r="D164" s="27" t="s">
        <v>192</v>
      </c>
      <c r="E164" s="27">
        <f aca="true" t="shared" si="54" ref="E164:K164">E165+E205+E211+E226+E228+E237+E252+E275+E278+E282+E284+E286+E288+E290+E292</f>
        <v>108561437</v>
      </c>
      <c r="F164" s="27">
        <f t="shared" si="54"/>
        <v>109591487</v>
      </c>
      <c r="G164" s="27">
        <f t="shared" si="54"/>
        <v>105899329</v>
      </c>
      <c r="H164" s="76">
        <f t="shared" si="54"/>
        <v>82393051</v>
      </c>
      <c r="I164" s="167">
        <f t="shared" si="54"/>
        <v>104533617</v>
      </c>
      <c r="J164" s="162">
        <f t="shared" si="54"/>
        <v>101378869</v>
      </c>
      <c r="K164" s="76">
        <f t="shared" si="54"/>
        <v>80420537</v>
      </c>
      <c r="L164" s="150">
        <f t="shared" si="40"/>
        <v>0.9538479663114708</v>
      </c>
      <c r="M164" s="75">
        <f t="shared" si="41"/>
        <v>0.37525199401320575</v>
      </c>
      <c r="N164" s="124"/>
    </row>
    <row r="165" spans="1:15" s="42" customFormat="1" ht="12.75">
      <c r="A165" s="134">
        <v>160</v>
      </c>
      <c r="B165" s="135"/>
      <c r="C165" s="43">
        <v>80101</v>
      </c>
      <c r="D165" s="48" t="s">
        <v>193</v>
      </c>
      <c r="E165" s="39">
        <f aca="true" t="shared" si="55" ref="E165:K165">SUM(E166:E204)</f>
        <v>33417608</v>
      </c>
      <c r="F165" s="39">
        <f t="shared" si="55"/>
        <v>34382828</v>
      </c>
      <c r="G165" s="39">
        <f t="shared" si="55"/>
        <v>33380160</v>
      </c>
      <c r="H165" s="79">
        <f t="shared" si="55"/>
        <v>27102600</v>
      </c>
      <c r="I165" s="168">
        <f t="shared" si="55"/>
        <v>33692037</v>
      </c>
      <c r="J165" s="159">
        <f t="shared" si="55"/>
        <v>32695394</v>
      </c>
      <c r="K165" s="79">
        <f t="shared" si="55"/>
        <v>26717215</v>
      </c>
      <c r="L165" s="151">
        <f t="shared" si="40"/>
        <v>0.9799088370508674</v>
      </c>
      <c r="M165" s="152">
        <f t="shared" si="41"/>
        <v>0.12094677702213925</v>
      </c>
      <c r="N165" s="124"/>
      <c r="O165" s="124"/>
    </row>
    <row r="166" spans="1:14" s="42" customFormat="1" ht="12.75">
      <c r="A166" s="140">
        <v>161</v>
      </c>
      <c r="B166" s="136"/>
      <c r="C166" s="22"/>
      <c r="D166" s="46" t="s">
        <v>194</v>
      </c>
      <c r="E166" s="18">
        <v>1700700</v>
      </c>
      <c r="F166" s="18">
        <v>1715200</v>
      </c>
      <c r="G166" s="18">
        <v>1715200</v>
      </c>
      <c r="H166" s="36">
        <v>1465400</v>
      </c>
      <c r="I166" s="169">
        <v>1708905</v>
      </c>
      <c r="J166" s="129">
        <v>1708905</v>
      </c>
      <c r="K166" s="36">
        <v>1464814</v>
      </c>
      <c r="L166" s="149">
        <f t="shared" si="40"/>
        <v>0.9963298740671642</v>
      </c>
      <c r="M166" s="74">
        <f t="shared" si="41"/>
        <v>0.006134581651653146</v>
      </c>
      <c r="N166" s="124"/>
    </row>
    <row r="167" spans="1:14" s="42" customFormat="1" ht="12.75">
      <c r="A167" s="134">
        <v>162</v>
      </c>
      <c r="B167" s="136"/>
      <c r="C167" s="22"/>
      <c r="D167" s="46" t="s">
        <v>195</v>
      </c>
      <c r="E167" s="18">
        <v>2119500</v>
      </c>
      <c r="F167" s="18">
        <v>2231500</v>
      </c>
      <c r="G167" s="18">
        <v>2231500</v>
      </c>
      <c r="H167" s="36">
        <v>1961500</v>
      </c>
      <c r="I167" s="169">
        <v>2197323</v>
      </c>
      <c r="J167" s="129">
        <v>2197323</v>
      </c>
      <c r="K167" s="36">
        <v>1928881</v>
      </c>
      <c r="L167" s="149">
        <f t="shared" si="40"/>
        <v>0.984684293076406</v>
      </c>
      <c r="M167" s="74">
        <f t="shared" si="41"/>
        <v>0.00788789157885046</v>
      </c>
      <c r="N167" s="124"/>
    </row>
    <row r="168" spans="1:14" s="42" customFormat="1" ht="38.25">
      <c r="A168" s="140">
        <v>163</v>
      </c>
      <c r="B168" s="136"/>
      <c r="C168" s="22"/>
      <c r="D168" s="46" t="s">
        <v>613</v>
      </c>
      <c r="E168" s="18">
        <v>3725</v>
      </c>
      <c r="F168" s="18">
        <v>0</v>
      </c>
      <c r="G168" s="18">
        <v>0</v>
      </c>
      <c r="H168" s="36"/>
      <c r="I168" s="169"/>
      <c r="J168" s="129"/>
      <c r="K168" s="36"/>
      <c r="L168" s="149"/>
      <c r="M168" s="74">
        <f t="shared" si="41"/>
        <v>0</v>
      </c>
      <c r="N168" s="124"/>
    </row>
    <row r="169" spans="1:14" s="42" customFormat="1" ht="25.5">
      <c r="A169" s="134">
        <v>164</v>
      </c>
      <c r="B169" s="136"/>
      <c r="C169" s="22"/>
      <c r="D169" s="46" t="s">
        <v>509</v>
      </c>
      <c r="E169" s="18">
        <v>50000</v>
      </c>
      <c r="F169" s="18">
        <v>50000</v>
      </c>
      <c r="G169" s="18"/>
      <c r="H169" s="36"/>
      <c r="I169" s="169">
        <v>44073</v>
      </c>
      <c r="J169" s="129"/>
      <c r="K169" s="36"/>
      <c r="L169" s="149">
        <f t="shared" si="40"/>
        <v>0.88146</v>
      </c>
      <c r="M169" s="74">
        <f t="shared" si="41"/>
        <v>0.00015821208149856725</v>
      </c>
      <c r="N169" s="124"/>
    </row>
    <row r="170" spans="1:14" s="42" customFormat="1" ht="12.75">
      <c r="A170" s="140">
        <v>165</v>
      </c>
      <c r="B170" s="136"/>
      <c r="C170" s="22"/>
      <c r="D170" s="46" t="s">
        <v>196</v>
      </c>
      <c r="E170" s="18">
        <v>388800</v>
      </c>
      <c r="F170" s="18">
        <v>385500</v>
      </c>
      <c r="G170" s="18">
        <v>385500</v>
      </c>
      <c r="H170" s="36">
        <v>345300</v>
      </c>
      <c r="I170" s="169">
        <v>375103</v>
      </c>
      <c r="J170" s="129">
        <v>375103</v>
      </c>
      <c r="K170" s="36">
        <v>336608</v>
      </c>
      <c r="L170" s="149">
        <f t="shared" si="40"/>
        <v>0.9730298313878081</v>
      </c>
      <c r="M170" s="74">
        <f t="shared" si="41"/>
        <v>0.0013465347583862472</v>
      </c>
      <c r="N170" s="124"/>
    </row>
    <row r="171" spans="1:14" s="42" customFormat="1" ht="12.75">
      <c r="A171" s="134">
        <v>166</v>
      </c>
      <c r="B171" s="136"/>
      <c r="C171" s="22"/>
      <c r="D171" s="46" t="s">
        <v>197</v>
      </c>
      <c r="E171" s="18">
        <v>4183700</v>
      </c>
      <c r="F171" s="18">
        <v>4323100</v>
      </c>
      <c r="G171" s="18">
        <v>4323100</v>
      </c>
      <c r="H171" s="36">
        <v>3506100</v>
      </c>
      <c r="I171" s="169">
        <v>4192069</v>
      </c>
      <c r="J171" s="129">
        <v>4192069</v>
      </c>
      <c r="K171" s="36">
        <v>3468694</v>
      </c>
      <c r="L171" s="149">
        <f t="shared" si="40"/>
        <v>0.9696904998727764</v>
      </c>
      <c r="M171" s="74">
        <f t="shared" si="41"/>
        <v>0.01504857763881781</v>
      </c>
      <c r="N171" s="124"/>
    </row>
    <row r="172" spans="1:14" s="42" customFormat="1" ht="12.75">
      <c r="A172" s="140">
        <v>167</v>
      </c>
      <c r="B172" s="136"/>
      <c r="C172" s="22"/>
      <c r="D172" s="46" t="s">
        <v>510</v>
      </c>
      <c r="E172" s="18">
        <v>700000</v>
      </c>
      <c r="F172" s="18">
        <v>850000</v>
      </c>
      <c r="G172" s="18"/>
      <c r="H172" s="36"/>
      <c r="I172" s="169">
        <v>850000</v>
      </c>
      <c r="J172" s="129"/>
      <c r="K172" s="36"/>
      <c r="L172" s="149">
        <f t="shared" si="40"/>
        <v>1</v>
      </c>
      <c r="M172" s="74">
        <f t="shared" si="41"/>
        <v>0.0030513073599206355</v>
      </c>
      <c r="N172" s="124"/>
    </row>
    <row r="173" spans="1:14" s="42" customFormat="1" ht="12.75">
      <c r="A173" s="134">
        <v>168</v>
      </c>
      <c r="B173" s="136"/>
      <c r="C173" s="22"/>
      <c r="D173" s="46" t="s">
        <v>511</v>
      </c>
      <c r="E173" s="18"/>
      <c r="F173" s="18">
        <v>70000</v>
      </c>
      <c r="G173" s="18">
        <v>70000</v>
      </c>
      <c r="H173" s="36"/>
      <c r="I173" s="169">
        <v>70000</v>
      </c>
      <c r="J173" s="129">
        <v>70000</v>
      </c>
      <c r="K173" s="36"/>
      <c r="L173" s="149">
        <f t="shared" si="40"/>
        <v>1</v>
      </c>
      <c r="M173" s="74">
        <f t="shared" si="41"/>
        <v>0.00025128413552287586</v>
      </c>
      <c r="N173" s="124"/>
    </row>
    <row r="174" spans="1:14" s="42" customFormat="1" ht="25.5">
      <c r="A174" s="140">
        <v>169</v>
      </c>
      <c r="B174" s="136"/>
      <c r="C174" s="22"/>
      <c r="D174" s="46" t="s">
        <v>614</v>
      </c>
      <c r="E174" s="18">
        <v>32832</v>
      </c>
      <c r="F174" s="18">
        <v>32832</v>
      </c>
      <c r="G174" s="18">
        <v>32832</v>
      </c>
      <c r="H174" s="36"/>
      <c r="I174" s="169">
        <v>32832</v>
      </c>
      <c r="J174" s="129">
        <v>32832</v>
      </c>
      <c r="K174" s="36"/>
      <c r="L174" s="149">
        <f t="shared" si="40"/>
        <v>1</v>
      </c>
      <c r="M174" s="74">
        <f t="shared" si="41"/>
        <v>0.00011785943910695801</v>
      </c>
      <c r="N174" s="124"/>
    </row>
    <row r="175" spans="1:14" s="42" customFormat="1" ht="12.75">
      <c r="A175" s="134">
        <v>170</v>
      </c>
      <c r="B175" s="136"/>
      <c r="C175" s="22"/>
      <c r="D175" s="46" t="s">
        <v>198</v>
      </c>
      <c r="E175" s="18">
        <v>203400</v>
      </c>
      <c r="F175" s="18">
        <v>187600</v>
      </c>
      <c r="G175" s="18">
        <v>187600</v>
      </c>
      <c r="H175" s="36">
        <v>166800</v>
      </c>
      <c r="I175" s="169">
        <v>180310</v>
      </c>
      <c r="J175" s="129">
        <v>180310</v>
      </c>
      <c r="K175" s="36">
        <v>160048</v>
      </c>
      <c r="L175" s="149">
        <f t="shared" si="40"/>
        <v>0.9611407249466951</v>
      </c>
      <c r="M175" s="74">
        <f t="shared" si="41"/>
        <v>0.0006472720353732822</v>
      </c>
      <c r="N175" s="124"/>
    </row>
    <row r="176" spans="1:14" s="42" customFormat="1" ht="12.75">
      <c r="A176" s="140">
        <v>171</v>
      </c>
      <c r="B176" s="136"/>
      <c r="C176" s="22"/>
      <c r="D176" s="46" t="s">
        <v>199</v>
      </c>
      <c r="E176" s="18">
        <v>675600</v>
      </c>
      <c r="F176" s="18">
        <v>706808</v>
      </c>
      <c r="G176" s="18">
        <v>706808</v>
      </c>
      <c r="H176" s="36">
        <v>576700</v>
      </c>
      <c r="I176" s="169">
        <v>686079</v>
      </c>
      <c r="J176" s="129">
        <v>686079</v>
      </c>
      <c r="K176" s="36">
        <v>563908</v>
      </c>
      <c r="L176" s="149">
        <f t="shared" si="40"/>
        <v>0.9706723749589705</v>
      </c>
      <c r="M176" s="74">
        <f t="shared" si="41"/>
        <v>0.002462868120219988</v>
      </c>
      <c r="N176" s="124"/>
    </row>
    <row r="177" spans="1:14" s="42" customFormat="1" ht="12.75">
      <c r="A177" s="134">
        <v>172</v>
      </c>
      <c r="B177" s="136"/>
      <c r="C177" s="22"/>
      <c r="D177" s="46" t="s">
        <v>200</v>
      </c>
      <c r="E177" s="18">
        <v>1296300</v>
      </c>
      <c r="F177" s="18">
        <v>1292200</v>
      </c>
      <c r="G177" s="18">
        <v>1292200</v>
      </c>
      <c r="H177" s="36">
        <v>1074200</v>
      </c>
      <c r="I177" s="169">
        <v>1275477</v>
      </c>
      <c r="J177" s="129">
        <v>1275477</v>
      </c>
      <c r="K177" s="36">
        <v>1060018</v>
      </c>
      <c r="L177" s="149">
        <f t="shared" si="40"/>
        <v>0.9870585048754063</v>
      </c>
      <c r="M177" s="74">
        <f t="shared" si="41"/>
        <v>0.004578673361775873</v>
      </c>
      <c r="N177" s="124"/>
    </row>
    <row r="178" spans="1:14" s="42" customFormat="1" ht="25.5">
      <c r="A178" s="140">
        <v>173</v>
      </c>
      <c r="B178" s="136"/>
      <c r="C178" s="22"/>
      <c r="D178" s="46" t="s">
        <v>615</v>
      </c>
      <c r="E178" s="18">
        <v>12783</v>
      </c>
      <c r="F178" s="18">
        <v>0</v>
      </c>
      <c r="G178" s="18">
        <v>0</v>
      </c>
      <c r="H178" s="36"/>
      <c r="I178" s="169"/>
      <c r="J178" s="129"/>
      <c r="K178" s="36"/>
      <c r="L178" s="149"/>
      <c r="M178" s="74">
        <f t="shared" si="41"/>
        <v>0</v>
      </c>
      <c r="N178" s="124"/>
    </row>
    <row r="179" spans="1:14" s="42" customFormat="1" ht="12.75">
      <c r="A179" s="134">
        <v>174</v>
      </c>
      <c r="B179" s="136"/>
      <c r="C179" s="22"/>
      <c r="D179" s="46" t="s">
        <v>201</v>
      </c>
      <c r="E179" s="18">
        <v>810700</v>
      </c>
      <c r="F179" s="18">
        <v>813700</v>
      </c>
      <c r="G179" s="18">
        <v>813700</v>
      </c>
      <c r="H179" s="36">
        <v>634100</v>
      </c>
      <c r="I179" s="169">
        <v>804295</v>
      </c>
      <c r="J179" s="129">
        <v>804295</v>
      </c>
      <c r="K179" s="36">
        <v>630547</v>
      </c>
      <c r="L179" s="149">
        <f t="shared" si="40"/>
        <v>0.9884416861251075</v>
      </c>
      <c r="M179" s="74">
        <f t="shared" si="41"/>
        <v>0.0028872367682910207</v>
      </c>
      <c r="N179" s="124"/>
    </row>
    <row r="180" spans="1:14" s="42" customFormat="1" ht="12.75">
      <c r="A180" s="140">
        <v>175</v>
      </c>
      <c r="B180" s="136"/>
      <c r="C180" s="22"/>
      <c r="D180" s="46" t="s">
        <v>202</v>
      </c>
      <c r="E180" s="18">
        <v>809400</v>
      </c>
      <c r="F180" s="18">
        <v>859700</v>
      </c>
      <c r="G180" s="18">
        <v>859700</v>
      </c>
      <c r="H180" s="36">
        <v>713500</v>
      </c>
      <c r="I180" s="169">
        <v>856747</v>
      </c>
      <c r="J180" s="129">
        <v>856747</v>
      </c>
      <c r="K180" s="36">
        <v>711210</v>
      </c>
      <c r="L180" s="149">
        <f t="shared" si="40"/>
        <v>0.9965650808421542</v>
      </c>
      <c r="M180" s="74">
        <f t="shared" si="41"/>
        <v>0.0030755275608116764</v>
      </c>
      <c r="N180" s="124"/>
    </row>
    <row r="181" spans="1:14" s="42" customFormat="1" ht="12.75">
      <c r="A181" s="134">
        <v>176</v>
      </c>
      <c r="B181" s="136"/>
      <c r="C181" s="22"/>
      <c r="D181" s="46" t="s">
        <v>203</v>
      </c>
      <c r="E181" s="18">
        <v>1606400</v>
      </c>
      <c r="F181" s="18">
        <v>1645400</v>
      </c>
      <c r="G181" s="18">
        <v>1645400</v>
      </c>
      <c r="H181" s="36">
        <v>1406600</v>
      </c>
      <c r="I181" s="169">
        <v>1641207</v>
      </c>
      <c r="J181" s="129">
        <v>1641207</v>
      </c>
      <c r="K181" s="36">
        <v>1404095</v>
      </c>
      <c r="L181" s="149">
        <f t="shared" si="40"/>
        <v>0.9974516834812204</v>
      </c>
      <c r="M181" s="74">
        <f t="shared" si="41"/>
        <v>0.005891561174415608</v>
      </c>
      <c r="N181" s="124"/>
    </row>
    <row r="182" spans="1:14" s="42" customFormat="1" ht="12.75">
      <c r="A182" s="140">
        <v>177</v>
      </c>
      <c r="B182" s="136"/>
      <c r="C182" s="22"/>
      <c r="D182" s="53" t="s">
        <v>512</v>
      </c>
      <c r="E182" s="18">
        <v>70000</v>
      </c>
      <c r="F182" s="18">
        <v>45000</v>
      </c>
      <c r="G182" s="18">
        <v>45000</v>
      </c>
      <c r="H182" s="36"/>
      <c r="I182" s="169">
        <v>39974</v>
      </c>
      <c r="J182" s="129">
        <v>39974</v>
      </c>
      <c r="K182" s="36"/>
      <c r="L182" s="149">
        <f t="shared" si="40"/>
        <v>0.8883111111111112</v>
      </c>
      <c r="M182" s="74">
        <f t="shared" si="41"/>
        <v>0.00014349760047702056</v>
      </c>
      <c r="N182" s="124"/>
    </row>
    <row r="183" spans="1:14" s="42" customFormat="1" ht="12.75">
      <c r="A183" s="134">
        <v>178</v>
      </c>
      <c r="B183" s="136"/>
      <c r="C183" s="22"/>
      <c r="D183" s="46" t="s">
        <v>204</v>
      </c>
      <c r="E183" s="18">
        <v>331900</v>
      </c>
      <c r="F183" s="18">
        <v>302900</v>
      </c>
      <c r="G183" s="18">
        <v>302900</v>
      </c>
      <c r="H183" s="36">
        <v>261800</v>
      </c>
      <c r="I183" s="169">
        <v>277587</v>
      </c>
      <c r="J183" s="129">
        <v>277587</v>
      </c>
      <c r="K183" s="36">
        <v>242191</v>
      </c>
      <c r="L183" s="149">
        <f t="shared" si="40"/>
        <v>0.9164311654011225</v>
      </c>
      <c r="M183" s="74">
        <f t="shared" si="41"/>
        <v>0.0009964744189626935</v>
      </c>
      <c r="N183" s="124"/>
    </row>
    <row r="184" spans="1:14" s="42" customFormat="1" ht="12.75">
      <c r="A184" s="140">
        <v>179</v>
      </c>
      <c r="B184" s="136"/>
      <c r="C184" s="22"/>
      <c r="D184" s="46" t="s">
        <v>206</v>
      </c>
      <c r="E184" s="18">
        <v>2768200</v>
      </c>
      <c r="F184" s="18">
        <v>2789300</v>
      </c>
      <c r="G184" s="18">
        <v>2789300</v>
      </c>
      <c r="H184" s="36">
        <v>2388700</v>
      </c>
      <c r="I184" s="169">
        <v>2751796</v>
      </c>
      <c r="J184" s="129">
        <v>2751796</v>
      </c>
      <c r="K184" s="36">
        <v>2359521</v>
      </c>
      <c r="L184" s="149">
        <f t="shared" si="40"/>
        <v>0.986554332628258</v>
      </c>
      <c r="M184" s="74">
        <f t="shared" si="41"/>
        <v>0.009878323985647253</v>
      </c>
      <c r="N184" s="124"/>
    </row>
    <row r="185" spans="1:14" s="42" customFormat="1" ht="12.75">
      <c r="A185" s="134">
        <v>180</v>
      </c>
      <c r="B185" s="136"/>
      <c r="C185" s="22"/>
      <c r="D185" s="46" t="s">
        <v>207</v>
      </c>
      <c r="E185" s="18">
        <v>2190600</v>
      </c>
      <c r="F185" s="18">
        <v>2156900</v>
      </c>
      <c r="G185" s="18">
        <v>2156900</v>
      </c>
      <c r="H185" s="36">
        <v>1643100</v>
      </c>
      <c r="I185" s="169">
        <v>2113177</v>
      </c>
      <c r="J185" s="129">
        <v>2113177</v>
      </c>
      <c r="K185" s="36">
        <v>1600992</v>
      </c>
      <c r="L185" s="149">
        <f t="shared" si="40"/>
        <v>0.9797287774120266</v>
      </c>
      <c r="M185" s="74">
        <f t="shared" si="41"/>
        <v>0.007585826509311775</v>
      </c>
      <c r="N185" s="124"/>
    </row>
    <row r="186" spans="1:14" s="42" customFormat="1" ht="12.75">
      <c r="A186" s="140">
        <v>181</v>
      </c>
      <c r="B186" s="136"/>
      <c r="C186" s="22"/>
      <c r="D186" s="46" t="s">
        <v>208</v>
      </c>
      <c r="E186" s="18">
        <v>1383800</v>
      </c>
      <c r="F186" s="18">
        <v>1416100</v>
      </c>
      <c r="G186" s="18">
        <v>1416100</v>
      </c>
      <c r="H186" s="36">
        <v>1145400</v>
      </c>
      <c r="I186" s="169">
        <v>1399940</v>
      </c>
      <c r="J186" s="129">
        <v>1399940</v>
      </c>
      <c r="K186" s="36">
        <v>1144707</v>
      </c>
      <c r="L186" s="149">
        <f t="shared" si="40"/>
        <v>0.9885883765270814</v>
      </c>
      <c r="M186" s="74">
        <f t="shared" si="41"/>
        <v>0.0050254673240556404</v>
      </c>
      <c r="N186" s="124"/>
    </row>
    <row r="187" spans="1:14" s="42" customFormat="1" ht="12.75">
      <c r="A187" s="134">
        <v>182</v>
      </c>
      <c r="B187" s="136"/>
      <c r="C187" s="22"/>
      <c r="D187" s="46" t="s">
        <v>513</v>
      </c>
      <c r="E187" s="18">
        <v>36000</v>
      </c>
      <c r="F187" s="18">
        <v>36000</v>
      </c>
      <c r="G187" s="18"/>
      <c r="H187" s="36"/>
      <c r="I187" s="169">
        <v>35902</v>
      </c>
      <c r="J187" s="129"/>
      <c r="K187" s="36"/>
      <c r="L187" s="149">
        <f t="shared" si="40"/>
        <v>0.9972777777777778</v>
      </c>
      <c r="M187" s="74">
        <f t="shared" si="41"/>
        <v>0.00012888004333631842</v>
      </c>
      <c r="N187" s="124"/>
    </row>
    <row r="188" spans="1:14" s="42" customFormat="1" ht="12.75">
      <c r="A188" s="140">
        <v>183</v>
      </c>
      <c r="B188" s="136"/>
      <c r="C188" s="22"/>
      <c r="D188" s="46" t="s">
        <v>209</v>
      </c>
      <c r="E188" s="18">
        <v>190800</v>
      </c>
      <c r="F188" s="18">
        <v>194900</v>
      </c>
      <c r="G188" s="18">
        <v>194900</v>
      </c>
      <c r="H188" s="36">
        <v>157400</v>
      </c>
      <c r="I188" s="169">
        <v>193029</v>
      </c>
      <c r="J188" s="129">
        <v>193029</v>
      </c>
      <c r="K188" s="36">
        <v>156631</v>
      </c>
      <c r="L188" s="149">
        <f t="shared" si="40"/>
        <v>0.9904002052334531</v>
      </c>
      <c r="M188" s="74">
        <f t="shared" si="41"/>
        <v>0.0006929303627977887</v>
      </c>
      <c r="N188" s="124"/>
    </row>
    <row r="189" spans="1:14" s="42" customFormat="1" ht="12.75">
      <c r="A189" s="134">
        <v>184</v>
      </c>
      <c r="B189" s="136"/>
      <c r="C189" s="22"/>
      <c r="D189" s="46" t="s">
        <v>210</v>
      </c>
      <c r="E189" s="18">
        <v>339200</v>
      </c>
      <c r="F189" s="18">
        <v>344750</v>
      </c>
      <c r="G189" s="18">
        <v>344750</v>
      </c>
      <c r="H189" s="36">
        <v>270200</v>
      </c>
      <c r="I189" s="169">
        <v>336541</v>
      </c>
      <c r="J189" s="129">
        <v>336541</v>
      </c>
      <c r="K189" s="36">
        <v>263172</v>
      </c>
      <c r="L189" s="149">
        <f t="shared" si="40"/>
        <v>0.976188542422045</v>
      </c>
      <c r="M189" s="74">
        <f t="shared" si="41"/>
        <v>0.0012081059179000595</v>
      </c>
      <c r="N189" s="124"/>
    </row>
    <row r="190" spans="1:14" s="42" customFormat="1" ht="12.75">
      <c r="A190" s="140">
        <v>185</v>
      </c>
      <c r="B190" s="136"/>
      <c r="C190" s="22"/>
      <c r="D190" s="46" t="s">
        <v>211</v>
      </c>
      <c r="E190" s="18">
        <v>1544100</v>
      </c>
      <c r="F190" s="18">
        <v>1603100</v>
      </c>
      <c r="G190" s="18">
        <v>1603100</v>
      </c>
      <c r="H190" s="36">
        <v>1367100</v>
      </c>
      <c r="I190" s="169">
        <v>1563979</v>
      </c>
      <c r="J190" s="129">
        <v>1563979</v>
      </c>
      <c r="K190" s="36">
        <v>1333911</v>
      </c>
      <c r="L190" s="149">
        <f t="shared" si="40"/>
        <v>0.9755966564780737</v>
      </c>
      <c r="M190" s="74">
        <f t="shared" si="41"/>
        <v>0.005614330157013313</v>
      </c>
      <c r="N190" s="124"/>
    </row>
    <row r="191" spans="1:14" s="42" customFormat="1" ht="12.75">
      <c r="A191" s="134">
        <v>186</v>
      </c>
      <c r="B191" s="136"/>
      <c r="C191" s="22"/>
      <c r="D191" s="46" t="s">
        <v>514</v>
      </c>
      <c r="E191" s="18"/>
      <c r="F191" s="18">
        <v>40000</v>
      </c>
      <c r="G191" s="18">
        <v>40000</v>
      </c>
      <c r="H191" s="36"/>
      <c r="I191" s="169">
        <v>37631</v>
      </c>
      <c r="J191" s="129">
        <v>37631</v>
      </c>
      <c r="K191" s="36"/>
      <c r="L191" s="149">
        <f t="shared" si="40"/>
        <v>0.940775</v>
      </c>
      <c r="M191" s="74">
        <f t="shared" si="41"/>
        <v>0.00013508676148373346</v>
      </c>
      <c r="N191" s="124"/>
    </row>
    <row r="192" spans="1:14" s="42" customFormat="1" ht="12.75">
      <c r="A192" s="140">
        <v>187</v>
      </c>
      <c r="B192" s="136"/>
      <c r="C192" s="22"/>
      <c r="D192" s="46" t="s">
        <v>212</v>
      </c>
      <c r="E192" s="18">
        <v>2190700</v>
      </c>
      <c r="F192" s="18">
        <v>2277300</v>
      </c>
      <c r="G192" s="18">
        <v>2277300</v>
      </c>
      <c r="H192" s="36">
        <v>2031000</v>
      </c>
      <c r="I192" s="169">
        <v>2272956</v>
      </c>
      <c r="J192" s="129">
        <v>2272956</v>
      </c>
      <c r="K192" s="36">
        <v>2026276</v>
      </c>
      <c r="L192" s="149">
        <f t="shared" si="40"/>
        <v>0.998092477934396</v>
      </c>
      <c r="M192" s="74">
        <f t="shared" si="41"/>
        <v>0.008159396907736198</v>
      </c>
      <c r="N192" s="124"/>
    </row>
    <row r="193" spans="1:14" s="42" customFormat="1" ht="12.75">
      <c r="A193" s="134">
        <v>188</v>
      </c>
      <c r="B193" s="136"/>
      <c r="C193" s="22"/>
      <c r="D193" s="46" t="s">
        <v>213</v>
      </c>
      <c r="E193" s="18">
        <v>370900</v>
      </c>
      <c r="F193" s="18">
        <v>294200</v>
      </c>
      <c r="G193" s="18">
        <v>294200</v>
      </c>
      <c r="H193" s="36">
        <v>269200</v>
      </c>
      <c r="I193" s="169">
        <v>252217</v>
      </c>
      <c r="J193" s="129">
        <v>252217</v>
      </c>
      <c r="K193" s="36">
        <v>227406</v>
      </c>
      <c r="L193" s="149">
        <f t="shared" si="40"/>
        <v>0.8572977566281441</v>
      </c>
      <c r="M193" s="74">
        <f t="shared" si="41"/>
        <v>0.000905401868702474</v>
      </c>
      <c r="N193" s="124"/>
    </row>
    <row r="194" spans="1:14" s="42" customFormat="1" ht="12.75">
      <c r="A194" s="140">
        <v>189</v>
      </c>
      <c r="B194" s="136"/>
      <c r="C194" s="22"/>
      <c r="D194" s="46" t="s">
        <v>214</v>
      </c>
      <c r="E194" s="18">
        <v>1934500</v>
      </c>
      <c r="F194" s="18">
        <v>2014500</v>
      </c>
      <c r="G194" s="18">
        <v>2014500</v>
      </c>
      <c r="H194" s="36">
        <v>1688200</v>
      </c>
      <c r="I194" s="169">
        <v>1992031</v>
      </c>
      <c r="J194" s="129">
        <v>1992031</v>
      </c>
      <c r="K194" s="36">
        <v>1681285</v>
      </c>
      <c r="L194" s="149">
        <f t="shared" si="40"/>
        <v>0.9888463638620005</v>
      </c>
      <c r="M194" s="74">
        <f t="shared" si="41"/>
        <v>0.007150939825282428</v>
      </c>
      <c r="N194" s="124"/>
    </row>
    <row r="195" spans="1:14" s="42" customFormat="1" ht="12.75">
      <c r="A195" s="134">
        <v>190</v>
      </c>
      <c r="B195" s="136"/>
      <c r="C195" s="22"/>
      <c r="D195" s="46" t="s">
        <v>515</v>
      </c>
      <c r="E195" s="18"/>
      <c r="F195" s="18">
        <v>110000</v>
      </c>
      <c r="G195" s="18">
        <v>110000</v>
      </c>
      <c r="H195" s="36"/>
      <c r="I195" s="169">
        <v>109831</v>
      </c>
      <c r="J195" s="129">
        <v>109831</v>
      </c>
      <c r="K195" s="36"/>
      <c r="L195" s="149">
        <f t="shared" si="40"/>
        <v>0.9984636363636363</v>
      </c>
      <c r="M195" s="74">
        <f t="shared" si="41"/>
        <v>0.00039426839840875686</v>
      </c>
      <c r="N195" s="124"/>
    </row>
    <row r="196" spans="1:14" s="42" customFormat="1" ht="12.75">
      <c r="A196" s="140">
        <v>191</v>
      </c>
      <c r="B196" s="136"/>
      <c r="C196" s="22"/>
      <c r="D196" s="46" t="s">
        <v>215</v>
      </c>
      <c r="E196" s="18">
        <v>511000</v>
      </c>
      <c r="F196" s="18">
        <v>532500</v>
      </c>
      <c r="G196" s="18">
        <v>532500</v>
      </c>
      <c r="H196" s="36">
        <v>442100</v>
      </c>
      <c r="I196" s="169">
        <v>528947</v>
      </c>
      <c r="J196" s="129">
        <v>528947</v>
      </c>
      <c r="K196" s="36">
        <v>440046</v>
      </c>
      <c r="L196" s="149">
        <f t="shared" si="40"/>
        <v>0.9933276995305165</v>
      </c>
      <c r="M196" s="74">
        <f t="shared" si="41"/>
        <v>0.0018987998518916946</v>
      </c>
      <c r="N196" s="124"/>
    </row>
    <row r="197" spans="1:14" s="42" customFormat="1" ht="12.75">
      <c r="A197" s="134">
        <v>192</v>
      </c>
      <c r="B197" s="136"/>
      <c r="C197" s="22"/>
      <c r="D197" s="46" t="s">
        <v>216</v>
      </c>
      <c r="E197" s="18">
        <v>627000</v>
      </c>
      <c r="F197" s="18">
        <v>627000</v>
      </c>
      <c r="G197" s="18">
        <v>627000</v>
      </c>
      <c r="H197" s="36">
        <v>514300</v>
      </c>
      <c r="I197" s="169">
        <v>615545</v>
      </c>
      <c r="J197" s="129">
        <v>615545</v>
      </c>
      <c r="K197" s="36">
        <v>502820</v>
      </c>
      <c r="L197" s="149">
        <f t="shared" si="40"/>
        <v>0.9817304625199362</v>
      </c>
      <c r="M197" s="74">
        <f t="shared" si="41"/>
        <v>0.002209667045720409</v>
      </c>
      <c r="N197" s="124"/>
    </row>
    <row r="198" spans="1:14" s="42" customFormat="1" ht="12.75">
      <c r="A198" s="140">
        <v>193</v>
      </c>
      <c r="B198" s="136"/>
      <c r="C198" s="22"/>
      <c r="D198" s="46" t="s">
        <v>217</v>
      </c>
      <c r="E198" s="18">
        <v>505900</v>
      </c>
      <c r="F198" s="18">
        <v>510600</v>
      </c>
      <c r="G198" s="18">
        <v>510600</v>
      </c>
      <c r="H198" s="36">
        <v>391600</v>
      </c>
      <c r="I198" s="169">
        <v>472713</v>
      </c>
      <c r="J198" s="129">
        <v>472713</v>
      </c>
      <c r="K198" s="36">
        <v>355548</v>
      </c>
      <c r="L198" s="149">
        <f t="shared" si="40"/>
        <v>0.9257990599294947</v>
      </c>
      <c r="M198" s="74">
        <f t="shared" si="41"/>
        <v>0.0016969325365060745</v>
      </c>
      <c r="N198" s="124"/>
    </row>
    <row r="199" spans="1:14" s="42" customFormat="1" ht="12.75">
      <c r="A199" s="134">
        <v>194</v>
      </c>
      <c r="B199" s="136"/>
      <c r="C199" s="22"/>
      <c r="D199" s="46" t="s">
        <v>218</v>
      </c>
      <c r="E199" s="18">
        <v>669900</v>
      </c>
      <c r="F199" s="18">
        <v>667600</v>
      </c>
      <c r="G199" s="18">
        <v>667600</v>
      </c>
      <c r="H199" s="36">
        <v>534800</v>
      </c>
      <c r="I199" s="169">
        <v>654373</v>
      </c>
      <c r="J199" s="129">
        <v>654373</v>
      </c>
      <c r="K199" s="36">
        <v>525162</v>
      </c>
      <c r="L199" s="149">
        <f aca="true" t="shared" si="56" ref="L199:L262">I199/F199</f>
        <v>0.9801872378669862</v>
      </c>
      <c r="M199" s="74">
        <f aca="true" t="shared" si="57" ref="M199:M262">I199/$I$564</f>
        <v>0.0023490507659215836</v>
      </c>
      <c r="N199" s="124"/>
    </row>
    <row r="200" spans="1:14" s="42" customFormat="1" ht="25.5">
      <c r="A200" s="140">
        <v>195</v>
      </c>
      <c r="B200" s="136"/>
      <c r="C200" s="22"/>
      <c r="D200" s="46" t="s">
        <v>516</v>
      </c>
      <c r="E200" s="18"/>
      <c r="F200" s="18">
        <v>7000</v>
      </c>
      <c r="G200" s="18"/>
      <c r="H200" s="36"/>
      <c r="I200" s="169">
        <v>7000</v>
      </c>
      <c r="J200" s="129"/>
      <c r="K200" s="36"/>
      <c r="L200" s="149">
        <f t="shared" si="56"/>
        <v>1</v>
      </c>
      <c r="M200" s="74">
        <f t="shared" si="57"/>
        <v>2.5128413552287586E-05</v>
      </c>
      <c r="N200" s="124"/>
    </row>
    <row r="201" spans="1:14" s="42" customFormat="1" ht="25.5">
      <c r="A201" s="134">
        <v>196</v>
      </c>
      <c r="B201" s="136"/>
      <c r="C201" s="22"/>
      <c r="D201" s="46" t="s">
        <v>616</v>
      </c>
      <c r="E201" s="18">
        <v>59668</v>
      </c>
      <c r="F201" s="18">
        <v>59668</v>
      </c>
      <c r="G201" s="18"/>
      <c r="H201" s="36"/>
      <c r="I201" s="169">
        <v>59668</v>
      </c>
      <c r="J201" s="129"/>
      <c r="K201" s="36"/>
      <c r="L201" s="149">
        <f t="shared" si="56"/>
        <v>1</v>
      </c>
      <c r="M201" s="74">
        <f t="shared" si="57"/>
        <v>0.00021419459711969938</v>
      </c>
      <c r="N201" s="124"/>
    </row>
    <row r="202" spans="1:14" s="42" customFormat="1" ht="12.75">
      <c r="A202" s="140">
        <v>197</v>
      </c>
      <c r="B202" s="136"/>
      <c r="C202" s="22"/>
      <c r="D202" s="46" t="s">
        <v>219</v>
      </c>
      <c r="E202" s="18">
        <v>2540600</v>
      </c>
      <c r="F202" s="18">
        <v>2614900</v>
      </c>
      <c r="G202" s="18">
        <v>2614900</v>
      </c>
      <c r="H202" s="36">
        <v>2147500</v>
      </c>
      <c r="I202" s="169">
        <v>2564638</v>
      </c>
      <c r="J202" s="129">
        <v>2564638</v>
      </c>
      <c r="K202" s="36">
        <v>2128724</v>
      </c>
      <c r="L202" s="149">
        <f t="shared" si="56"/>
        <v>0.9807786148609889</v>
      </c>
      <c r="M202" s="74">
        <f t="shared" si="57"/>
        <v>0.009206469182273105</v>
      </c>
      <c r="N202" s="124"/>
    </row>
    <row r="203" spans="1:14" s="42" customFormat="1" ht="12.75">
      <c r="A203" s="134">
        <v>198</v>
      </c>
      <c r="B203" s="136"/>
      <c r="C203" s="22"/>
      <c r="D203" s="53" t="s">
        <v>436</v>
      </c>
      <c r="E203" s="18">
        <v>559000</v>
      </c>
      <c r="F203" s="18">
        <v>559000</v>
      </c>
      <c r="G203" s="18">
        <v>559000</v>
      </c>
      <c r="H203" s="36"/>
      <c r="I203" s="169">
        <v>482346</v>
      </c>
      <c r="J203" s="129">
        <v>482346</v>
      </c>
      <c r="K203" s="36"/>
      <c r="L203" s="149">
        <f t="shared" si="56"/>
        <v>0.8628729874776386</v>
      </c>
      <c r="M203" s="74">
        <f t="shared" si="57"/>
        <v>0.0017315128233273869</v>
      </c>
      <c r="N203" s="124"/>
    </row>
    <row r="204" spans="1:14" s="42" customFormat="1" ht="63.75">
      <c r="A204" s="140">
        <v>199</v>
      </c>
      <c r="B204" s="136"/>
      <c r="C204" s="22"/>
      <c r="D204" s="53" t="s">
        <v>442</v>
      </c>
      <c r="E204" s="18"/>
      <c r="F204" s="18">
        <v>16070</v>
      </c>
      <c r="G204" s="18">
        <v>16070</v>
      </c>
      <c r="H204" s="36"/>
      <c r="I204" s="169">
        <v>15796</v>
      </c>
      <c r="J204" s="129">
        <v>15796</v>
      </c>
      <c r="K204" s="36"/>
      <c r="L204" s="149">
        <f t="shared" si="56"/>
        <v>0.9829495955196017</v>
      </c>
      <c r="M204" s="74">
        <f t="shared" si="57"/>
        <v>5.6704060067419244E-05</v>
      </c>
      <c r="N204" s="124"/>
    </row>
    <row r="205" spans="1:14" s="42" customFormat="1" ht="12.75">
      <c r="A205" s="134">
        <v>200</v>
      </c>
      <c r="B205" s="136"/>
      <c r="C205" s="43">
        <v>80102</v>
      </c>
      <c r="D205" s="54" t="s">
        <v>220</v>
      </c>
      <c r="E205" s="39">
        <f aca="true" t="shared" si="58" ref="E205:K205">SUM(E206:E210)</f>
        <v>3100100</v>
      </c>
      <c r="F205" s="39">
        <f t="shared" si="58"/>
        <v>3330300</v>
      </c>
      <c r="G205" s="39">
        <f t="shared" si="58"/>
        <v>2785300</v>
      </c>
      <c r="H205" s="79">
        <f t="shared" si="58"/>
        <v>2355800</v>
      </c>
      <c r="I205" s="168">
        <f t="shared" si="58"/>
        <v>3002069</v>
      </c>
      <c r="J205" s="159">
        <f t="shared" si="58"/>
        <v>2687999</v>
      </c>
      <c r="K205" s="79">
        <f t="shared" si="58"/>
        <v>2299245</v>
      </c>
      <c r="L205" s="151">
        <f t="shared" si="56"/>
        <v>0.9014410113203015</v>
      </c>
      <c r="M205" s="152">
        <f t="shared" si="57"/>
        <v>0.010776747334928921</v>
      </c>
      <c r="N205" s="124"/>
    </row>
    <row r="206" spans="1:14" s="42" customFormat="1" ht="25.5">
      <c r="A206" s="140">
        <v>201</v>
      </c>
      <c r="B206" s="136"/>
      <c r="C206" s="22"/>
      <c r="D206" s="53" t="s">
        <v>221</v>
      </c>
      <c r="E206" s="18">
        <v>2335400</v>
      </c>
      <c r="F206" s="18">
        <v>2253500</v>
      </c>
      <c r="G206" s="18">
        <v>2253500</v>
      </c>
      <c r="H206" s="36">
        <v>1929400</v>
      </c>
      <c r="I206" s="169">
        <v>2164525</v>
      </c>
      <c r="J206" s="129">
        <v>2164525</v>
      </c>
      <c r="K206" s="36">
        <v>1878027</v>
      </c>
      <c r="L206" s="149">
        <f t="shared" si="56"/>
        <v>0.9605169735966275</v>
      </c>
      <c r="M206" s="74">
        <f t="shared" si="57"/>
        <v>0.007770154192037898</v>
      </c>
      <c r="N206" s="124"/>
    </row>
    <row r="207" spans="1:14" s="42" customFormat="1" ht="12.75">
      <c r="A207" s="134">
        <v>202</v>
      </c>
      <c r="B207" s="136"/>
      <c r="C207" s="22"/>
      <c r="D207" s="53" t="s">
        <v>393</v>
      </c>
      <c r="E207" s="18">
        <v>170000</v>
      </c>
      <c r="F207" s="18">
        <v>225000</v>
      </c>
      <c r="G207" s="18"/>
      <c r="H207" s="36"/>
      <c r="I207" s="169">
        <v>225000</v>
      </c>
      <c r="J207" s="129"/>
      <c r="K207" s="36"/>
      <c r="L207" s="149">
        <f t="shared" si="56"/>
        <v>1</v>
      </c>
      <c r="M207" s="74">
        <f t="shared" si="57"/>
        <v>0.0008076990070378153</v>
      </c>
      <c r="N207" s="124"/>
    </row>
    <row r="208" spans="1:14" s="42" customFormat="1" ht="12.75">
      <c r="A208" s="140">
        <v>203</v>
      </c>
      <c r="B208" s="136"/>
      <c r="C208" s="22"/>
      <c r="D208" s="53" t="s">
        <v>517</v>
      </c>
      <c r="E208" s="18"/>
      <c r="F208" s="18">
        <v>39500</v>
      </c>
      <c r="G208" s="18">
        <v>39500</v>
      </c>
      <c r="H208" s="36"/>
      <c r="I208" s="169">
        <v>39500</v>
      </c>
      <c r="J208" s="129">
        <v>39500</v>
      </c>
      <c r="K208" s="36"/>
      <c r="L208" s="149">
        <f t="shared" si="56"/>
        <v>1</v>
      </c>
      <c r="M208" s="74">
        <f t="shared" si="57"/>
        <v>0.00014179604790219425</v>
      </c>
      <c r="N208" s="124"/>
    </row>
    <row r="209" spans="1:14" s="42" customFormat="1" ht="25.5">
      <c r="A209" s="134">
        <v>204</v>
      </c>
      <c r="B209" s="136"/>
      <c r="C209" s="22"/>
      <c r="D209" s="53" t="s">
        <v>222</v>
      </c>
      <c r="E209" s="18">
        <v>474700</v>
      </c>
      <c r="F209" s="18">
        <v>492300</v>
      </c>
      <c r="G209" s="18">
        <v>492300</v>
      </c>
      <c r="H209" s="36">
        <v>426400</v>
      </c>
      <c r="I209" s="169">
        <v>483974</v>
      </c>
      <c r="J209" s="129">
        <v>483974</v>
      </c>
      <c r="K209" s="36">
        <v>421218</v>
      </c>
      <c r="L209" s="149">
        <f t="shared" si="56"/>
        <v>0.9830875482429413</v>
      </c>
      <c r="M209" s="74">
        <f t="shared" si="57"/>
        <v>0.001737356974364976</v>
      </c>
      <c r="N209" s="124"/>
    </row>
    <row r="210" spans="1:14" s="42" customFormat="1" ht="25.5">
      <c r="A210" s="140">
        <v>205</v>
      </c>
      <c r="B210" s="136"/>
      <c r="C210" s="22"/>
      <c r="D210" s="53" t="s">
        <v>518</v>
      </c>
      <c r="E210" s="18">
        <v>120000</v>
      </c>
      <c r="F210" s="18">
        <v>320000</v>
      </c>
      <c r="G210" s="18"/>
      <c r="H210" s="36"/>
      <c r="I210" s="169">
        <v>89070</v>
      </c>
      <c r="J210" s="129"/>
      <c r="K210" s="36"/>
      <c r="L210" s="149">
        <f t="shared" si="56"/>
        <v>0.27834375</v>
      </c>
      <c r="M210" s="74">
        <f t="shared" si="57"/>
        <v>0.0003197411135860365</v>
      </c>
      <c r="N210" s="124"/>
    </row>
    <row r="211" spans="1:14" s="42" customFormat="1" ht="12.75">
      <c r="A211" s="134">
        <v>206</v>
      </c>
      <c r="B211" s="135"/>
      <c r="C211" s="43">
        <v>80110</v>
      </c>
      <c r="D211" s="54" t="s">
        <v>241</v>
      </c>
      <c r="E211" s="39">
        <f aca="true" t="shared" si="59" ref="E211:K211">SUM(E212:E225)</f>
        <v>18670500</v>
      </c>
      <c r="F211" s="39">
        <f t="shared" si="59"/>
        <v>18759600</v>
      </c>
      <c r="G211" s="39">
        <f t="shared" si="59"/>
        <v>18759600</v>
      </c>
      <c r="H211" s="79">
        <f t="shared" si="59"/>
        <v>15524100</v>
      </c>
      <c r="I211" s="168">
        <f t="shared" si="59"/>
        <v>18271582</v>
      </c>
      <c r="J211" s="159">
        <f t="shared" si="59"/>
        <v>18271582</v>
      </c>
      <c r="K211" s="79">
        <f t="shared" si="59"/>
        <v>15182437</v>
      </c>
      <c r="L211" s="151">
        <f t="shared" si="56"/>
        <v>0.9739856926586921</v>
      </c>
      <c r="M211" s="152">
        <f t="shared" si="57"/>
        <v>0.06559083839293342</v>
      </c>
      <c r="N211" s="124"/>
    </row>
    <row r="212" spans="1:14" s="42" customFormat="1" ht="12.75">
      <c r="A212" s="140">
        <v>207</v>
      </c>
      <c r="B212" s="136"/>
      <c r="C212" s="22"/>
      <c r="D212" s="53" t="s">
        <v>242</v>
      </c>
      <c r="E212" s="18">
        <v>4063000</v>
      </c>
      <c r="F212" s="18">
        <v>3989700</v>
      </c>
      <c r="G212" s="18">
        <v>3989700</v>
      </c>
      <c r="H212" s="36">
        <v>3160800</v>
      </c>
      <c r="I212" s="169">
        <v>3868862</v>
      </c>
      <c r="J212" s="129">
        <v>3868862</v>
      </c>
      <c r="K212" s="36">
        <v>3112635</v>
      </c>
      <c r="L212" s="149">
        <f t="shared" si="56"/>
        <v>0.9697125097125097</v>
      </c>
      <c r="M212" s="74">
        <f t="shared" si="57"/>
        <v>0.013888337758961493</v>
      </c>
      <c r="N212" s="124"/>
    </row>
    <row r="213" spans="1:14" s="42" customFormat="1" ht="12.75">
      <c r="A213" s="134">
        <v>208</v>
      </c>
      <c r="B213" s="136"/>
      <c r="C213" s="22"/>
      <c r="D213" s="53" t="s">
        <v>243</v>
      </c>
      <c r="E213" s="18">
        <v>2426000</v>
      </c>
      <c r="F213" s="18">
        <v>2389800</v>
      </c>
      <c r="G213" s="18">
        <v>2389800</v>
      </c>
      <c r="H213" s="36">
        <v>2056800</v>
      </c>
      <c r="I213" s="169">
        <v>2289018</v>
      </c>
      <c r="J213" s="129">
        <v>2289018</v>
      </c>
      <c r="K213" s="36">
        <v>1966608</v>
      </c>
      <c r="L213" s="149">
        <f t="shared" si="56"/>
        <v>0.9578282701481295</v>
      </c>
      <c r="M213" s="74">
        <f t="shared" si="57"/>
        <v>0.008217055847518605</v>
      </c>
      <c r="N213" s="124"/>
    </row>
    <row r="214" spans="1:14" s="42" customFormat="1" ht="12.75">
      <c r="A214" s="140">
        <v>209</v>
      </c>
      <c r="B214" s="136"/>
      <c r="C214" s="22"/>
      <c r="D214" s="53" t="s">
        <v>244</v>
      </c>
      <c r="E214" s="18">
        <v>1544000</v>
      </c>
      <c r="F214" s="18">
        <v>1632300</v>
      </c>
      <c r="G214" s="18">
        <v>1632300</v>
      </c>
      <c r="H214" s="36">
        <v>1307400</v>
      </c>
      <c r="I214" s="169">
        <v>1632300</v>
      </c>
      <c r="J214" s="129">
        <v>1632300</v>
      </c>
      <c r="K214" s="36">
        <v>1313220</v>
      </c>
      <c r="L214" s="149">
        <f t="shared" si="56"/>
        <v>1</v>
      </c>
      <c r="M214" s="74">
        <f t="shared" si="57"/>
        <v>0.005859587063057004</v>
      </c>
      <c r="N214" s="124"/>
    </row>
    <row r="215" spans="1:14" s="42" customFormat="1" ht="12.75">
      <c r="A215" s="134">
        <v>210</v>
      </c>
      <c r="B215" s="136"/>
      <c r="C215" s="22"/>
      <c r="D215" s="53" t="s">
        <v>245</v>
      </c>
      <c r="E215" s="18">
        <v>1666000</v>
      </c>
      <c r="F215" s="18">
        <v>1695500</v>
      </c>
      <c r="G215" s="18">
        <v>1695500</v>
      </c>
      <c r="H215" s="36">
        <v>1432000</v>
      </c>
      <c r="I215" s="169">
        <v>1669925</v>
      </c>
      <c r="J215" s="129">
        <v>1669925</v>
      </c>
      <c r="K215" s="36">
        <v>1414636</v>
      </c>
      <c r="L215" s="149">
        <f t="shared" si="56"/>
        <v>0.9849159539958714</v>
      </c>
      <c r="M215" s="74">
        <f t="shared" si="57"/>
        <v>0.00599465228590055</v>
      </c>
      <c r="N215" s="124"/>
    </row>
    <row r="216" spans="1:14" s="42" customFormat="1" ht="12.75">
      <c r="A216" s="140">
        <v>211</v>
      </c>
      <c r="B216" s="136"/>
      <c r="C216" s="22"/>
      <c r="D216" s="53" t="s">
        <v>519</v>
      </c>
      <c r="E216" s="18"/>
      <c r="F216" s="18">
        <v>35000</v>
      </c>
      <c r="G216" s="18">
        <v>35000</v>
      </c>
      <c r="H216" s="36"/>
      <c r="I216" s="169">
        <v>31857</v>
      </c>
      <c r="J216" s="129">
        <v>31857</v>
      </c>
      <c r="K216" s="36"/>
      <c r="L216" s="149">
        <f t="shared" si="56"/>
        <v>0.9102</v>
      </c>
      <c r="M216" s="74">
        <f t="shared" si="57"/>
        <v>0.0001143594100764608</v>
      </c>
      <c r="N216" s="124"/>
    </row>
    <row r="217" spans="1:14" s="42" customFormat="1" ht="12.75">
      <c r="A217" s="134">
        <v>212</v>
      </c>
      <c r="B217" s="136"/>
      <c r="C217" s="22"/>
      <c r="D217" s="53" t="s">
        <v>246</v>
      </c>
      <c r="E217" s="18">
        <v>2428000</v>
      </c>
      <c r="F217" s="18">
        <v>2357000</v>
      </c>
      <c r="G217" s="18">
        <v>2357000</v>
      </c>
      <c r="H217" s="36">
        <v>2016800</v>
      </c>
      <c r="I217" s="169">
        <v>2214189</v>
      </c>
      <c r="J217" s="129">
        <v>2214189</v>
      </c>
      <c r="K217" s="36">
        <v>1892050</v>
      </c>
      <c r="L217" s="149">
        <f t="shared" si="56"/>
        <v>0.9394098430207891</v>
      </c>
      <c r="M217" s="74">
        <f t="shared" si="57"/>
        <v>0.007948436696418015</v>
      </c>
      <c r="N217" s="124"/>
    </row>
    <row r="218" spans="1:14" s="42" customFormat="1" ht="12.75">
      <c r="A218" s="140">
        <v>213</v>
      </c>
      <c r="B218" s="136"/>
      <c r="C218" s="22"/>
      <c r="D218" s="53" t="s">
        <v>247</v>
      </c>
      <c r="E218" s="18">
        <v>1519000</v>
      </c>
      <c r="F218" s="18">
        <v>1602000</v>
      </c>
      <c r="G218" s="18">
        <v>1602000</v>
      </c>
      <c r="H218" s="36">
        <v>1325200</v>
      </c>
      <c r="I218" s="169">
        <v>1572661</v>
      </c>
      <c r="J218" s="129">
        <v>1572661</v>
      </c>
      <c r="K218" s="36">
        <v>1302926</v>
      </c>
      <c r="L218" s="149">
        <f t="shared" si="56"/>
        <v>0.9816860174781523</v>
      </c>
      <c r="M218" s="74">
        <f t="shared" si="57"/>
        <v>0.005645496569364878</v>
      </c>
      <c r="N218" s="124"/>
    </row>
    <row r="219" spans="1:14" s="42" customFormat="1" ht="25.5">
      <c r="A219" s="134">
        <v>214</v>
      </c>
      <c r="B219" s="136"/>
      <c r="C219" s="22"/>
      <c r="D219" s="53" t="s">
        <v>520</v>
      </c>
      <c r="E219" s="18"/>
      <c r="F219" s="18">
        <v>95000</v>
      </c>
      <c r="G219" s="18">
        <v>95000</v>
      </c>
      <c r="H219" s="36"/>
      <c r="I219" s="169">
        <v>94614</v>
      </c>
      <c r="J219" s="129">
        <v>94614</v>
      </c>
      <c r="K219" s="36"/>
      <c r="L219" s="149">
        <f t="shared" si="56"/>
        <v>0.9959368421052631</v>
      </c>
      <c r="M219" s="74">
        <f t="shared" si="57"/>
        <v>0.00033964281711944825</v>
      </c>
      <c r="N219" s="124"/>
    </row>
    <row r="220" spans="1:14" s="42" customFormat="1" ht="12.75">
      <c r="A220" s="140">
        <v>215</v>
      </c>
      <c r="B220" s="136"/>
      <c r="C220" s="22"/>
      <c r="D220" s="53" t="s">
        <v>248</v>
      </c>
      <c r="E220" s="18">
        <v>2005000</v>
      </c>
      <c r="F220" s="18">
        <v>2056500</v>
      </c>
      <c r="G220" s="18">
        <v>2056500</v>
      </c>
      <c r="H220" s="36">
        <v>1807600</v>
      </c>
      <c r="I220" s="169">
        <v>2038953</v>
      </c>
      <c r="J220" s="129">
        <v>2038953</v>
      </c>
      <c r="K220" s="36">
        <v>1794878</v>
      </c>
      <c r="L220" s="149">
        <f t="shared" si="56"/>
        <v>0.9914675419401896</v>
      </c>
      <c r="M220" s="74">
        <f t="shared" si="57"/>
        <v>0.0073193791710967765</v>
      </c>
      <c r="N220" s="124"/>
    </row>
    <row r="221" spans="1:14" s="42" customFormat="1" ht="12.75">
      <c r="A221" s="134">
        <v>216</v>
      </c>
      <c r="B221" s="136"/>
      <c r="C221" s="22"/>
      <c r="D221" s="53" t="s">
        <v>249</v>
      </c>
      <c r="E221" s="18">
        <v>1938000</v>
      </c>
      <c r="F221" s="18">
        <v>1834000</v>
      </c>
      <c r="G221" s="18">
        <v>1834000</v>
      </c>
      <c r="H221" s="36">
        <v>1578000</v>
      </c>
      <c r="I221" s="169">
        <v>1810770</v>
      </c>
      <c r="J221" s="129">
        <v>1810770</v>
      </c>
      <c r="K221" s="36">
        <v>1555101</v>
      </c>
      <c r="L221" s="149">
        <f t="shared" si="56"/>
        <v>0.9873336968375136</v>
      </c>
      <c r="M221" s="74">
        <f t="shared" si="57"/>
        <v>0.006500253915439399</v>
      </c>
      <c r="N221" s="124"/>
    </row>
    <row r="222" spans="1:14" s="42" customFormat="1" ht="25.5">
      <c r="A222" s="140">
        <v>217</v>
      </c>
      <c r="B222" s="136"/>
      <c r="C222" s="22"/>
      <c r="D222" s="53" t="s">
        <v>446</v>
      </c>
      <c r="E222" s="18">
        <v>463200</v>
      </c>
      <c r="F222" s="18">
        <v>504000</v>
      </c>
      <c r="G222" s="18">
        <v>504000</v>
      </c>
      <c r="H222" s="36">
        <v>452700</v>
      </c>
      <c r="I222" s="169">
        <v>492174</v>
      </c>
      <c r="J222" s="129">
        <v>492174</v>
      </c>
      <c r="K222" s="36">
        <v>445650</v>
      </c>
      <c r="L222" s="149">
        <f t="shared" si="56"/>
        <v>0.9765357142857143</v>
      </c>
      <c r="M222" s="74">
        <f t="shared" si="57"/>
        <v>0.0017667931159547987</v>
      </c>
      <c r="N222" s="124"/>
    </row>
    <row r="223" spans="1:14" s="42" customFormat="1" ht="25.5">
      <c r="A223" s="134">
        <v>218</v>
      </c>
      <c r="B223" s="136"/>
      <c r="C223" s="22"/>
      <c r="D223" s="53" t="s">
        <v>250</v>
      </c>
      <c r="E223" s="18">
        <v>440000</v>
      </c>
      <c r="F223" s="18">
        <v>420500</v>
      </c>
      <c r="G223" s="18">
        <v>420500</v>
      </c>
      <c r="H223" s="36">
        <v>386800</v>
      </c>
      <c r="I223" s="169">
        <v>417644</v>
      </c>
      <c r="J223" s="129">
        <v>417644</v>
      </c>
      <c r="K223" s="36">
        <v>384733</v>
      </c>
      <c r="L223" s="149">
        <f t="shared" si="56"/>
        <v>0.9932080856123662</v>
      </c>
      <c r="M223" s="74">
        <f t="shared" si="57"/>
        <v>0.0014992473070902282</v>
      </c>
      <c r="N223" s="124"/>
    </row>
    <row r="224" spans="1:14" s="42" customFormat="1" ht="12.75">
      <c r="A224" s="140">
        <v>219</v>
      </c>
      <c r="B224" s="136"/>
      <c r="C224" s="22"/>
      <c r="D224" s="53" t="s">
        <v>251</v>
      </c>
      <c r="E224" s="18">
        <v>148300</v>
      </c>
      <c r="F224" s="18">
        <v>148300</v>
      </c>
      <c r="G224" s="18">
        <v>148300</v>
      </c>
      <c r="H224" s="36"/>
      <c r="I224" s="169">
        <v>138615</v>
      </c>
      <c r="J224" s="129">
        <v>138615</v>
      </c>
      <c r="K224" s="36"/>
      <c r="L224" s="149">
        <f t="shared" si="56"/>
        <v>0.9346931894807822</v>
      </c>
      <c r="M224" s="74">
        <f t="shared" si="57"/>
        <v>0.0004975964349357634</v>
      </c>
      <c r="N224" s="124"/>
    </row>
    <row r="225" spans="1:14" s="42" customFormat="1" ht="25.5">
      <c r="A225" s="134">
        <v>220</v>
      </c>
      <c r="B225" s="136"/>
      <c r="C225" s="22"/>
      <c r="D225" s="53" t="s">
        <v>521</v>
      </c>
      <c r="E225" s="18">
        <v>30000</v>
      </c>
      <c r="F225" s="18">
        <v>0</v>
      </c>
      <c r="G225" s="18">
        <v>0</v>
      </c>
      <c r="H225" s="36">
        <v>0</v>
      </c>
      <c r="I225" s="169"/>
      <c r="J225" s="129"/>
      <c r="K225" s="36"/>
      <c r="L225" s="149"/>
      <c r="M225" s="74">
        <f t="shared" si="57"/>
        <v>0</v>
      </c>
      <c r="N225" s="124"/>
    </row>
    <row r="226" spans="1:14" s="42" customFormat="1" ht="12.75">
      <c r="A226" s="140">
        <v>221</v>
      </c>
      <c r="B226" s="136"/>
      <c r="C226" s="43">
        <v>80111</v>
      </c>
      <c r="D226" s="54" t="s">
        <v>252</v>
      </c>
      <c r="E226" s="39">
        <f aca="true" t="shared" si="60" ref="E226:K226">E227</f>
        <v>1458000</v>
      </c>
      <c r="F226" s="39">
        <f t="shared" si="60"/>
        <v>1458100</v>
      </c>
      <c r="G226" s="39">
        <f t="shared" si="60"/>
        <v>1458100</v>
      </c>
      <c r="H226" s="79">
        <f t="shared" si="60"/>
        <v>1319600</v>
      </c>
      <c r="I226" s="168">
        <f t="shared" si="60"/>
        <v>1397938</v>
      </c>
      <c r="J226" s="159">
        <f t="shared" si="60"/>
        <v>1397938</v>
      </c>
      <c r="K226" s="79">
        <f t="shared" si="60"/>
        <v>1276271</v>
      </c>
      <c r="L226" s="151">
        <f t="shared" si="56"/>
        <v>0.95873945545573</v>
      </c>
      <c r="M226" s="152">
        <f t="shared" si="57"/>
        <v>0.005018280597779687</v>
      </c>
      <c r="N226" s="124"/>
    </row>
    <row r="227" spans="1:14" s="42" customFormat="1" ht="25.5">
      <c r="A227" s="134">
        <v>222</v>
      </c>
      <c r="B227" s="136"/>
      <c r="C227" s="22"/>
      <c r="D227" s="53" t="s">
        <v>253</v>
      </c>
      <c r="E227" s="18">
        <v>1458000</v>
      </c>
      <c r="F227" s="18">
        <v>1458100</v>
      </c>
      <c r="G227" s="18">
        <v>1458100</v>
      </c>
      <c r="H227" s="36">
        <v>1319600</v>
      </c>
      <c r="I227" s="169">
        <v>1397938</v>
      </c>
      <c r="J227" s="129">
        <v>1397938</v>
      </c>
      <c r="K227" s="36">
        <v>1276271</v>
      </c>
      <c r="L227" s="149">
        <f t="shared" si="56"/>
        <v>0.95873945545573</v>
      </c>
      <c r="M227" s="74">
        <f t="shared" si="57"/>
        <v>0.005018280597779687</v>
      </c>
      <c r="N227" s="124"/>
    </row>
    <row r="228" spans="1:14" s="42" customFormat="1" ht="12.75">
      <c r="A228" s="140">
        <v>223</v>
      </c>
      <c r="B228" s="135"/>
      <c r="C228" s="43">
        <v>80113</v>
      </c>
      <c r="D228" s="54" t="s">
        <v>254</v>
      </c>
      <c r="E228" s="39">
        <f aca="true" t="shared" si="61" ref="E228:K228">SUM(E229:E236)</f>
        <v>298200</v>
      </c>
      <c r="F228" s="39">
        <f t="shared" si="61"/>
        <v>283000</v>
      </c>
      <c r="G228" s="39">
        <f t="shared" si="61"/>
        <v>283000</v>
      </c>
      <c r="H228" s="79">
        <f t="shared" si="61"/>
        <v>87400</v>
      </c>
      <c r="I228" s="168">
        <f t="shared" si="61"/>
        <v>238182</v>
      </c>
      <c r="J228" s="159">
        <f t="shared" si="61"/>
        <v>238182</v>
      </c>
      <c r="K228" s="79">
        <f t="shared" si="61"/>
        <v>81375</v>
      </c>
      <c r="L228" s="151">
        <f t="shared" si="56"/>
        <v>0.8416325088339223</v>
      </c>
      <c r="M228" s="152">
        <f t="shared" si="57"/>
        <v>0.0008550193995301374</v>
      </c>
      <c r="N228" s="124"/>
    </row>
    <row r="229" spans="1:14" s="42" customFormat="1" ht="12.75">
      <c r="A229" s="134">
        <v>224</v>
      </c>
      <c r="B229" s="136"/>
      <c r="C229" s="22"/>
      <c r="D229" s="53" t="s">
        <v>242</v>
      </c>
      <c r="E229" s="18">
        <v>1400</v>
      </c>
      <c r="F229" s="18">
        <v>1400</v>
      </c>
      <c r="G229" s="18">
        <v>1400</v>
      </c>
      <c r="H229" s="36"/>
      <c r="I229" s="169">
        <v>242</v>
      </c>
      <c r="J229" s="129">
        <v>242</v>
      </c>
      <c r="K229" s="36"/>
      <c r="L229" s="149">
        <f t="shared" si="56"/>
        <v>0.17285714285714285</v>
      </c>
      <c r="M229" s="74">
        <f t="shared" si="57"/>
        <v>8.68725154236228E-07</v>
      </c>
      <c r="N229" s="124"/>
    </row>
    <row r="230" spans="1:14" s="42" customFormat="1" ht="12.75">
      <c r="A230" s="140">
        <v>225</v>
      </c>
      <c r="B230" s="136"/>
      <c r="C230" s="22"/>
      <c r="D230" s="53" t="s">
        <v>243</v>
      </c>
      <c r="E230" s="18">
        <v>189000</v>
      </c>
      <c r="F230" s="18">
        <v>182600</v>
      </c>
      <c r="G230" s="18">
        <v>182600</v>
      </c>
      <c r="H230" s="36">
        <v>79200</v>
      </c>
      <c r="I230" s="169">
        <v>164147</v>
      </c>
      <c r="J230" s="129">
        <v>164147</v>
      </c>
      <c r="K230" s="36">
        <v>73616</v>
      </c>
      <c r="L230" s="149">
        <f t="shared" si="56"/>
        <v>0.8989430449069004</v>
      </c>
      <c r="M230" s="74">
        <f t="shared" si="57"/>
        <v>0.0005892505284810501</v>
      </c>
      <c r="N230" s="124"/>
    </row>
    <row r="231" spans="1:14" s="42" customFormat="1" ht="12.75">
      <c r="A231" s="134">
        <v>226</v>
      </c>
      <c r="B231" s="136"/>
      <c r="C231" s="22"/>
      <c r="D231" s="53" t="s">
        <v>245</v>
      </c>
      <c r="E231" s="18">
        <v>12000</v>
      </c>
      <c r="F231" s="18">
        <v>16700</v>
      </c>
      <c r="G231" s="18">
        <v>16700</v>
      </c>
      <c r="H231" s="36"/>
      <c r="I231" s="169">
        <v>13627</v>
      </c>
      <c r="J231" s="129">
        <v>13627</v>
      </c>
      <c r="K231" s="36"/>
      <c r="L231" s="149">
        <f t="shared" si="56"/>
        <v>0.8159880239520958</v>
      </c>
      <c r="M231" s="74">
        <f t="shared" si="57"/>
        <v>4.8917841639574704E-05</v>
      </c>
      <c r="N231" s="124"/>
    </row>
    <row r="232" spans="1:14" s="42" customFormat="1" ht="12.75">
      <c r="A232" s="140">
        <v>227</v>
      </c>
      <c r="B232" s="136"/>
      <c r="C232" s="22"/>
      <c r="D232" s="53" t="s">
        <v>246</v>
      </c>
      <c r="E232" s="18">
        <v>46000</v>
      </c>
      <c r="F232" s="18">
        <v>39000</v>
      </c>
      <c r="G232" s="18">
        <v>39000</v>
      </c>
      <c r="H232" s="36"/>
      <c r="I232" s="169">
        <v>21903</v>
      </c>
      <c r="J232" s="129">
        <v>21903</v>
      </c>
      <c r="K232" s="36"/>
      <c r="L232" s="149">
        <f t="shared" si="56"/>
        <v>0.5616153846153846</v>
      </c>
      <c r="M232" s="74">
        <f t="shared" si="57"/>
        <v>7.862680600510786E-05</v>
      </c>
      <c r="N232" s="124"/>
    </row>
    <row r="233" spans="1:14" s="42" customFormat="1" ht="12.75">
      <c r="A233" s="134">
        <v>228</v>
      </c>
      <c r="B233" s="136"/>
      <c r="C233" s="22"/>
      <c r="D233" s="53" t="s">
        <v>247</v>
      </c>
      <c r="E233" s="18">
        <v>19000</v>
      </c>
      <c r="F233" s="18">
        <v>13000</v>
      </c>
      <c r="G233" s="18">
        <v>13000</v>
      </c>
      <c r="H233" s="36"/>
      <c r="I233" s="169">
        <v>11950</v>
      </c>
      <c r="J233" s="129">
        <v>11950</v>
      </c>
      <c r="K233" s="36"/>
      <c r="L233" s="149">
        <f t="shared" si="56"/>
        <v>0.9192307692307692</v>
      </c>
      <c r="M233" s="74">
        <f t="shared" si="57"/>
        <v>4.2897791707119527E-05</v>
      </c>
      <c r="N233" s="124"/>
    </row>
    <row r="234" spans="1:14" s="42" customFormat="1" ht="12.75">
      <c r="A234" s="140">
        <v>229</v>
      </c>
      <c r="B234" s="136"/>
      <c r="C234" s="22"/>
      <c r="D234" s="53" t="s">
        <v>248</v>
      </c>
      <c r="E234" s="18">
        <v>25000</v>
      </c>
      <c r="F234" s="18">
        <v>20800</v>
      </c>
      <c r="G234" s="18">
        <v>20800</v>
      </c>
      <c r="H234" s="36">
        <v>8200</v>
      </c>
      <c r="I234" s="169">
        <v>20342</v>
      </c>
      <c r="J234" s="129">
        <v>20342</v>
      </c>
      <c r="K234" s="36">
        <v>7759</v>
      </c>
      <c r="L234" s="149">
        <f t="shared" si="56"/>
        <v>0.9779807692307693</v>
      </c>
      <c r="M234" s="74">
        <f t="shared" si="57"/>
        <v>7.302316978294773E-05</v>
      </c>
      <c r="N234" s="124"/>
    </row>
    <row r="235" spans="1:14" s="42" customFormat="1" ht="12.75">
      <c r="A235" s="134">
        <v>230</v>
      </c>
      <c r="B235" s="136"/>
      <c r="C235" s="22"/>
      <c r="D235" s="53" t="s">
        <v>522</v>
      </c>
      <c r="E235" s="18">
        <v>5800</v>
      </c>
      <c r="F235" s="18">
        <v>5800</v>
      </c>
      <c r="G235" s="18">
        <v>5800</v>
      </c>
      <c r="H235" s="36"/>
      <c r="I235" s="169">
        <v>4861</v>
      </c>
      <c r="J235" s="129">
        <v>4861</v>
      </c>
      <c r="K235" s="36"/>
      <c r="L235" s="149">
        <f t="shared" si="56"/>
        <v>0.838103448275862</v>
      </c>
      <c r="M235" s="74">
        <f t="shared" si="57"/>
        <v>1.7449888325381423E-05</v>
      </c>
      <c r="N235" s="124"/>
    </row>
    <row r="236" spans="1:14" s="42" customFormat="1" ht="25.5">
      <c r="A236" s="140">
        <v>231</v>
      </c>
      <c r="B236" s="136"/>
      <c r="C236" s="22"/>
      <c r="D236" s="53" t="s">
        <v>523</v>
      </c>
      <c r="E236" s="18"/>
      <c r="F236" s="18">
        <v>3700</v>
      </c>
      <c r="G236" s="18">
        <v>3700</v>
      </c>
      <c r="H236" s="36"/>
      <c r="I236" s="169">
        <v>1110</v>
      </c>
      <c r="J236" s="129">
        <v>1110</v>
      </c>
      <c r="K236" s="36"/>
      <c r="L236" s="149">
        <f t="shared" si="56"/>
        <v>0.3</v>
      </c>
      <c r="M236" s="74">
        <f t="shared" si="57"/>
        <v>3.984648434719889E-06</v>
      </c>
      <c r="N236" s="124"/>
    </row>
    <row r="237" spans="1:14" s="42" customFormat="1" ht="12.75">
      <c r="A237" s="134">
        <v>232</v>
      </c>
      <c r="B237" s="135"/>
      <c r="C237" s="43">
        <v>80120</v>
      </c>
      <c r="D237" s="48" t="s">
        <v>255</v>
      </c>
      <c r="E237" s="39">
        <f aca="true" t="shared" si="62" ref="E237:K237">SUM(E238:E251)</f>
        <v>17026500</v>
      </c>
      <c r="F237" s="39">
        <f t="shared" si="62"/>
        <v>17418100</v>
      </c>
      <c r="G237" s="39">
        <f t="shared" si="62"/>
        <v>17318100</v>
      </c>
      <c r="H237" s="79">
        <f t="shared" si="62"/>
        <v>13718100</v>
      </c>
      <c r="I237" s="168">
        <f t="shared" si="62"/>
        <v>16940761</v>
      </c>
      <c r="J237" s="159">
        <f t="shared" si="62"/>
        <v>16840761</v>
      </c>
      <c r="K237" s="79">
        <f t="shared" si="62"/>
        <v>13462237</v>
      </c>
      <c r="L237" s="151">
        <f t="shared" si="56"/>
        <v>0.9725952313972247</v>
      </c>
      <c r="M237" s="152">
        <f t="shared" si="57"/>
        <v>0.06081349261406643</v>
      </c>
      <c r="N237" s="124"/>
    </row>
    <row r="238" spans="1:14" s="42" customFormat="1" ht="12.75">
      <c r="A238" s="140">
        <v>233</v>
      </c>
      <c r="B238" s="136"/>
      <c r="C238" s="22"/>
      <c r="D238" s="46" t="s">
        <v>447</v>
      </c>
      <c r="E238" s="11">
        <v>2450500</v>
      </c>
      <c r="F238" s="11">
        <v>2406900</v>
      </c>
      <c r="G238" s="11">
        <v>2406900</v>
      </c>
      <c r="H238" s="36">
        <v>2087400</v>
      </c>
      <c r="I238" s="170">
        <v>2317947</v>
      </c>
      <c r="J238" s="49">
        <v>2317947</v>
      </c>
      <c r="K238" s="35">
        <v>2009087</v>
      </c>
      <c r="L238" s="149">
        <f t="shared" si="56"/>
        <v>0.9630425028044373</v>
      </c>
      <c r="M238" s="74">
        <f t="shared" si="57"/>
        <v>0.00832090440118348</v>
      </c>
      <c r="N238" s="124"/>
    </row>
    <row r="239" spans="1:14" s="42" customFormat="1" ht="12.75">
      <c r="A239" s="134">
        <v>234</v>
      </c>
      <c r="B239" s="136"/>
      <c r="C239" s="22"/>
      <c r="D239" s="46" t="s">
        <v>448</v>
      </c>
      <c r="E239" s="11">
        <v>3674000</v>
      </c>
      <c r="F239" s="11">
        <v>3777450</v>
      </c>
      <c r="G239" s="11">
        <v>3777450</v>
      </c>
      <c r="H239" s="36">
        <v>3217250</v>
      </c>
      <c r="I239" s="170">
        <v>3709207</v>
      </c>
      <c r="J239" s="49">
        <v>3709207</v>
      </c>
      <c r="K239" s="35">
        <v>3170301</v>
      </c>
      <c r="L239" s="149">
        <f t="shared" si="56"/>
        <v>0.9819341089888681</v>
      </c>
      <c r="M239" s="74">
        <f t="shared" si="57"/>
        <v>0.013315212492434284</v>
      </c>
      <c r="N239" s="124"/>
    </row>
    <row r="240" spans="1:14" s="42" customFormat="1" ht="12.75">
      <c r="A240" s="140">
        <v>235</v>
      </c>
      <c r="B240" s="136"/>
      <c r="C240" s="22"/>
      <c r="D240" s="46" t="s">
        <v>524</v>
      </c>
      <c r="E240" s="11"/>
      <c r="F240" s="11">
        <v>40000</v>
      </c>
      <c r="G240" s="11">
        <v>40000</v>
      </c>
      <c r="H240" s="36"/>
      <c r="I240" s="170">
        <v>40000</v>
      </c>
      <c r="J240" s="49">
        <v>40000</v>
      </c>
      <c r="K240" s="35"/>
      <c r="L240" s="149">
        <f t="shared" si="56"/>
        <v>1</v>
      </c>
      <c r="M240" s="74">
        <f t="shared" si="57"/>
        <v>0.0001435909345845005</v>
      </c>
      <c r="N240" s="124"/>
    </row>
    <row r="241" spans="1:14" s="42" customFormat="1" ht="25.5">
      <c r="A241" s="134">
        <v>236</v>
      </c>
      <c r="B241" s="136"/>
      <c r="C241" s="22"/>
      <c r="D241" s="46" t="s">
        <v>449</v>
      </c>
      <c r="E241" s="11">
        <v>1847500</v>
      </c>
      <c r="F241" s="11">
        <v>1951140</v>
      </c>
      <c r="G241" s="11">
        <v>1951140</v>
      </c>
      <c r="H241" s="36">
        <v>1584940</v>
      </c>
      <c r="I241" s="170">
        <v>1925537</v>
      </c>
      <c r="J241" s="49">
        <v>1925537</v>
      </c>
      <c r="K241" s="35">
        <v>1573779</v>
      </c>
      <c r="L241" s="149">
        <f t="shared" si="56"/>
        <v>0.9868779277755568</v>
      </c>
      <c r="M241" s="74">
        <f t="shared" si="57"/>
        <v>0.006912241435175884</v>
      </c>
      <c r="N241" s="124"/>
    </row>
    <row r="242" spans="1:14" s="42" customFormat="1" ht="12.75">
      <c r="A242" s="140">
        <v>237</v>
      </c>
      <c r="B242" s="136"/>
      <c r="C242" s="22"/>
      <c r="D242" s="46" t="s">
        <v>525</v>
      </c>
      <c r="E242" s="11">
        <v>50000</v>
      </c>
      <c r="F242" s="11">
        <v>0</v>
      </c>
      <c r="G242" s="11">
        <v>0</v>
      </c>
      <c r="H242" s="36"/>
      <c r="I242" s="170"/>
      <c r="J242" s="49"/>
      <c r="K242" s="35"/>
      <c r="L242" s="149"/>
      <c r="M242" s="74">
        <f t="shared" si="57"/>
        <v>0</v>
      </c>
      <c r="N242" s="124"/>
    </row>
    <row r="243" spans="1:14" s="42" customFormat="1" ht="25.5">
      <c r="A243" s="134">
        <v>238</v>
      </c>
      <c r="B243" s="136"/>
      <c r="C243" s="22"/>
      <c r="D243" s="46" t="s">
        <v>526</v>
      </c>
      <c r="E243" s="11">
        <v>30000</v>
      </c>
      <c r="F243" s="11">
        <v>30000</v>
      </c>
      <c r="G243" s="11">
        <v>30000</v>
      </c>
      <c r="H243" s="36"/>
      <c r="I243" s="170">
        <v>30000</v>
      </c>
      <c r="J243" s="49">
        <v>30000</v>
      </c>
      <c r="K243" s="35"/>
      <c r="L243" s="149">
        <f t="shared" si="56"/>
        <v>1</v>
      </c>
      <c r="M243" s="74">
        <f t="shared" si="57"/>
        <v>0.00010769320093837537</v>
      </c>
      <c r="N243" s="124"/>
    </row>
    <row r="244" spans="1:14" s="42" customFormat="1" ht="38.25">
      <c r="A244" s="140">
        <v>239</v>
      </c>
      <c r="B244" s="136"/>
      <c r="C244" s="22"/>
      <c r="D244" s="46" t="s">
        <v>450</v>
      </c>
      <c r="E244" s="11">
        <v>1647000</v>
      </c>
      <c r="F244" s="11">
        <v>1647650</v>
      </c>
      <c r="G244" s="11">
        <v>1647650</v>
      </c>
      <c r="H244" s="36">
        <v>1400350</v>
      </c>
      <c r="I244" s="170">
        <v>1622203</v>
      </c>
      <c r="J244" s="49">
        <v>1622203</v>
      </c>
      <c r="K244" s="35">
        <v>1381050</v>
      </c>
      <c r="L244" s="149">
        <f t="shared" si="56"/>
        <v>0.984555579158195</v>
      </c>
      <c r="M244" s="74">
        <f t="shared" si="57"/>
        <v>0.005823341121394512</v>
      </c>
      <c r="N244" s="124"/>
    </row>
    <row r="245" spans="1:14" s="42" customFormat="1" ht="25.5">
      <c r="A245" s="134">
        <v>240</v>
      </c>
      <c r="B245" s="136"/>
      <c r="C245" s="22"/>
      <c r="D245" s="46" t="s">
        <v>451</v>
      </c>
      <c r="E245" s="11">
        <v>4039500</v>
      </c>
      <c r="F245" s="11">
        <v>4242850</v>
      </c>
      <c r="G245" s="11">
        <v>4242850</v>
      </c>
      <c r="H245" s="36">
        <v>3771750</v>
      </c>
      <c r="I245" s="170">
        <v>4122790</v>
      </c>
      <c r="J245" s="49">
        <v>4122790</v>
      </c>
      <c r="K245" s="35">
        <v>3711748</v>
      </c>
      <c r="L245" s="149">
        <f t="shared" si="56"/>
        <v>0.971702982664954</v>
      </c>
      <c r="M245" s="74">
        <f t="shared" si="57"/>
        <v>0.01479988172989082</v>
      </c>
      <c r="N245" s="124"/>
    </row>
    <row r="246" spans="1:14" s="42" customFormat="1" ht="12.75">
      <c r="A246" s="140">
        <v>241</v>
      </c>
      <c r="B246" s="136"/>
      <c r="C246" s="22"/>
      <c r="D246" s="46" t="s">
        <v>527</v>
      </c>
      <c r="E246" s="11">
        <v>18500</v>
      </c>
      <c r="F246" s="11">
        <v>0</v>
      </c>
      <c r="G246" s="11">
        <v>0</v>
      </c>
      <c r="H246" s="36"/>
      <c r="I246" s="170"/>
      <c r="J246" s="49"/>
      <c r="K246" s="35"/>
      <c r="L246" s="149"/>
      <c r="M246" s="74">
        <f t="shared" si="57"/>
        <v>0</v>
      </c>
      <c r="N246" s="124"/>
    </row>
    <row r="247" spans="1:14" s="42" customFormat="1" ht="25.5">
      <c r="A247" s="134">
        <v>242</v>
      </c>
      <c r="B247" s="136"/>
      <c r="C247" s="22"/>
      <c r="D247" s="46" t="s">
        <v>528</v>
      </c>
      <c r="E247" s="11">
        <v>60000</v>
      </c>
      <c r="F247" s="11">
        <v>100000</v>
      </c>
      <c r="G247" s="11"/>
      <c r="H247" s="36"/>
      <c r="I247" s="170">
        <v>100000</v>
      </c>
      <c r="J247" s="49"/>
      <c r="K247" s="35"/>
      <c r="L247" s="149">
        <f t="shared" si="56"/>
        <v>1</v>
      </c>
      <c r="M247" s="74">
        <f t="shared" si="57"/>
        <v>0.00035897733646125124</v>
      </c>
      <c r="N247" s="124"/>
    </row>
    <row r="248" spans="1:14" s="42" customFormat="1" ht="25.5">
      <c r="A248" s="140">
        <v>243</v>
      </c>
      <c r="B248" s="136"/>
      <c r="C248" s="22"/>
      <c r="D248" s="46" t="s">
        <v>529</v>
      </c>
      <c r="E248" s="11"/>
      <c r="F248" s="11">
        <v>30000</v>
      </c>
      <c r="G248" s="11">
        <v>30000</v>
      </c>
      <c r="H248" s="36"/>
      <c r="I248" s="170">
        <v>30000</v>
      </c>
      <c r="J248" s="49">
        <v>30000</v>
      </c>
      <c r="K248" s="35"/>
      <c r="L248" s="149">
        <f t="shared" si="56"/>
        <v>1</v>
      </c>
      <c r="M248" s="74">
        <f t="shared" si="57"/>
        <v>0.00010769320093837537</v>
      </c>
      <c r="N248" s="124"/>
    </row>
    <row r="249" spans="1:14" s="42" customFormat="1" ht="12.75">
      <c r="A249" s="134">
        <v>244</v>
      </c>
      <c r="B249" s="136"/>
      <c r="C249" s="22"/>
      <c r="D249" s="46" t="s">
        <v>452</v>
      </c>
      <c r="E249" s="11">
        <v>2205500</v>
      </c>
      <c r="F249" s="11">
        <v>2213110</v>
      </c>
      <c r="G249" s="11">
        <v>2213110</v>
      </c>
      <c r="H249" s="36">
        <v>1656410</v>
      </c>
      <c r="I249" s="170">
        <v>2158399</v>
      </c>
      <c r="J249" s="49">
        <v>2158399</v>
      </c>
      <c r="K249" s="35">
        <v>1616272</v>
      </c>
      <c r="L249" s="149">
        <f t="shared" si="56"/>
        <v>0.975278680228276</v>
      </c>
      <c r="M249" s="74">
        <f t="shared" si="57"/>
        <v>0.007748163240406282</v>
      </c>
      <c r="N249" s="124"/>
    </row>
    <row r="250" spans="1:14" s="42" customFormat="1" ht="12.75">
      <c r="A250" s="140">
        <v>245</v>
      </c>
      <c r="B250" s="136"/>
      <c r="C250" s="22"/>
      <c r="D250" s="46" t="s">
        <v>256</v>
      </c>
      <c r="E250" s="18">
        <v>979000</v>
      </c>
      <c r="F250" s="18">
        <v>979000</v>
      </c>
      <c r="G250" s="18">
        <v>979000</v>
      </c>
      <c r="H250" s="36"/>
      <c r="I250" s="169">
        <v>884678</v>
      </c>
      <c r="J250" s="129">
        <v>884678</v>
      </c>
      <c r="K250" s="36"/>
      <c r="L250" s="149">
        <f t="shared" si="56"/>
        <v>0.9036547497446373</v>
      </c>
      <c r="M250" s="74">
        <f t="shared" si="57"/>
        <v>0.003175793520658668</v>
      </c>
      <c r="N250" s="124"/>
    </row>
    <row r="251" spans="1:14" s="42" customFormat="1" ht="25.5">
      <c r="A251" s="134">
        <v>246</v>
      </c>
      <c r="B251" s="136"/>
      <c r="C251" s="22"/>
      <c r="D251" s="53" t="s">
        <v>521</v>
      </c>
      <c r="E251" s="18">
        <v>25000</v>
      </c>
      <c r="F251" s="18">
        <v>0</v>
      </c>
      <c r="G251" s="18">
        <v>0</v>
      </c>
      <c r="H251" s="36">
        <v>0</v>
      </c>
      <c r="I251" s="169"/>
      <c r="J251" s="129"/>
      <c r="K251" s="36"/>
      <c r="L251" s="149"/>
      <c r="M251" s="74">
        <f t="shared" si="57"/>
        <v>0</v>
      </c>
      <c r="N251" s="124"/>
    </row>
    <row r="252" spans="1:14" s="42" customFormat="1" ht="12.75">
      <c r="A252" s="140">
        <v>247</v>
      </c>
      <c r="B252" s="135"/>
      <c r="C252" s="43">
        <v>80130</v>
      </c>
      <c r="D252" s="48" t="s">
        <v>257</v>
      </c>
      <c r="E252" s="39">
        <f aca="true" t="shared" si="63" ref="E252:K252">SUM(E253:E274)</f>
        <v>29226500</v>
      </c>
      <c r="F252" s="39">
        <f t="shared" si="63"/>
        <v>28781482</v>
      </c>
      <c r="G252" s="39">
        <f t="shared" si="63"/>
        <v>26846992</v>
      </c>
      <c r="H252" s="79">
        <f t="shared" si="63"/>
        <v>18994850</v>
      </c>
      <c r="I252" s="168">
        <f t="shared" si="63"/>
        <v>26565821</v>
      </c>
      <c r="J252" s="159">
        <f t="shared" si="63"/>
        <v>24896094</v>
      </c>
      <c r="K252" s="79">
        <f t="shared" si="63"/>
        <v>18521763</v>
      </c>
      <c r="L252" s="151">
        <f t="shared" si="56"/>
        <v>0.9230178279214392</v>
      </c>
      <c r="M252" s="152">
        <f t="shared" si="57"/>
        <v>0.09536527663486374</v>
      </c>
      <c r="N252" s="124"/>
    </row>
    <row r="253" spans="1:14" s="23" customFormat="1" ht="12.75">
      <c r="A253" s="134">
        <v>248</v>
      </c>
      <c r="B253" s="136"/>
      <c r="C253" s="22"/>
      <c r="D253" s="46" t="s">
        <v>258</v>
      </c>
      <c r="E253" s="11">
        <v>4400000</v>
      </c>
      <c r="F253" s="11">
        <v>4314246</v>
      </c>
      <c r="G253" s="11">
        <v>4314246</v>
      </c>
      <c r="H253" s="36">
        <v>3640500</v>
      </c>
      <c r="I253" s="170">
        <v>4227065</v>
      </c>
      <c r="J253" s="49">
        <v>4227065</v>
      </c>
      <c r="K253" s="35">
        <v>3562043</v>
      </c>
      <c r="L253" s="149">
        <f t="shared" si="56"/>
        <v>0.9797922974257842</v>
      </c>
      <c r="M253" s="74">
        <f t="shared" si="57"/>
        <v>0.01517420534748579</v>
      </c>
      <c r="N253" s="124"/>
    </row>
    <row r="254" spans="1:14" s="42" customFormat="1" ht="25.5">
      <c r="A254" s="140">
        <v>249</v>
      </c>
      <c r="B254" s="136"/>
      <c r="C254" s="22"/>
      <c r="D254" s="46" t="s">
        <v>530</v>
      </c>
      <c r="E254" s="11"/>
      <c r="F254" s="11">
        <v>13054</v>
      </c>
      <c r="G254" s="11">
        <v>13054</v>
      </c>
      <c r="H254" s="36"/>
      <c r="I254" s="170">
        <v>13054</v>
      </c>
      <c r="J254" s="49">
        <v>13054</v>
      </c>
      <c r="K254" s="35"/>
      <c r="L254" s="149">
        <f t="shared" si="56"/>
        <v>1</v>
      </c>
      <c r="M254" s="74">
        <f t="shared" si="57"/>
        <v>4.686090150165174E-05</v>
      </c>
      <c r="N254" s="124"/>
    </row>
    <row r="255" spans="1:14" s="42" customFormat="1" ht="12.75">
      <c r="A255" s="134">
        <v>250</v>
      </c>
      <c r="B255" s="136"/>
      <c r="C255" s="22"/>
      <c r="D255" s="46" t="s">
        <v>259</v>
      </c>
      <c r="E255" s="11">
        <v>3343500</v>
      </c>
      <c r="F255" s="11">
        <v>3246600</v>
      </c>
      <c r="G255" s="11">
        <v>3246600</v>
      </c>
      <c r="H255" s="36">
        <v>2578700</v>
      </c>
      <c r="I255" s="170">
        <v>3099034</v>
      </c>
      <c r="J255" s="49">
        <v>3099034</v>
      </c>
      <c r="K255" s="35">
        <v>2484436</v>
      </c>
      <c r="L255" s="149">
        <f t="shared" si="56"/>
        <v>0.9545475266432576</v>
      </c>
      <c r="M255" s="74">
        <f t="shared" si="57"/>
        <v>0.011124829709228573</v>
      </c>
      <c r="N255" s="124"/>
    </row>
    <row r="256" spans="1:14" s="42" customFormat="1" ht="12.75">
      <c r="A256" s="140">
        <v>251</v>
      </c>
      <c r="B256" s="136"/>
      <c r="C256" s="22"/>
      <c r="D256" s="46" t="s">
        <v>260</v>
      </c>
      <c r="E256" s="11">
        <v>3047000</v>
      </c>
      <c r="F256" s="11">
        <v>3161300</v>
      </c>
      <c r="G256" s="11">
        <v>3161300</v>
      </c>
      <c r="H256" s="36">
        <v>2668800</v>
      </c>
      <c r="I256" s="170">
        <v>3108555</v>
      </c>
      <c r="J256" s="49">
        <v>3108555</v>
      </c>
      <c r="K256" s="35">
        <v>2635605</v>
      </c>
      <c r="L256" s="149">
        <f t="shared" si="56"/>
        <v>0.9833154082181381</v>
      </c>
      <c r="M256" s="74">
        <f t="shared" si="57"/>
        <v>0.011159007941433048</v>
      </c>
      <c r="N256" s="124"/>
    </row>
    <row r="257" spans="1:14" s="42" customFormat="1" ht="25.5">
      <c r="A257" s="134">
        <v>252</v>
      </c>
      <c r="B257" s="136"/>
      <c r="C257" s="22"/>
      <c r="D257" s="46" t="s">
        <v>531</v>
      </c>
      <c r="E257" s="11">
        <v>30000</v>
      </c>
      <c r="F257" s="11">
        <v>30000</v>
      </c>
      <c r="G257" s="11">
        <v>30000</v>
      </c>
      <c r="H257" s="36"/>
      <c r="I257" s="170">
        <v>30000</v>
      </c>
      <c r="J257" s="49">
        <v>30000</v>
      </c>
      <c r="K257" s="35"/>
      <c r="L257" s="149">
        <f t="shared" si="56"/>
        <v>1</v>
      </c>
      <c r="M257" s="74">
        <f t="shared" si="57"/>
        <v>0.00010769320093837537</v>
      </c>
      <c r="N257" s="124"/>
    </row>
    <row r="258" spans="1:14" s="42" customFormat="1" ht="25.5">
      <c r="A258" s="140">
        <v>253</v>
      </c>
      <c r="B258" s="136"/>
      <c r="C258" s="22"/>
      <c r="D258" s="46" t="s">
        <v>261</v>
      </c>
      <c r="E258" s="11">
        <v>1980000</v>
      </c>
      <c r="F258" s="11">
        <v>1975200</v>
      </c>
      <c r="G258" s="11">
        <v>1975200</v>
      </c>
      <c r="H258" s="36">
        <v>1764000</v>
      </c>
      <c r="I258" s="170">
        <v>1948117</v>
      </c>
      <c r="J258" s="49">
        <v>1948117</v>
      </c>
      <c r="K258" s="35">
        <v>1746359</v>
      </c>
      <c r="L258" s="149">
        <f t="shared" si="56"/>
        <v>0.9862884771162413</v>
      </c>
      <c r="M258" s="74">
        <f t="shared" si="57"/>
        <v>0.006993298517748834</v>
      </c>
      <c r="N258" s="124"/>
    </row>
    <row r="259" spans="1:14" s="42" customFormat="1" ht="12.75">
      <c r="A259" s="134">
        <v>254</v>
      </c>
      <c r="B259" s="136"/>
      <c r="C259" s="22"/>
      <c r="D259" s="46" t="s">
        <v>262</v>
      </c>
      <c r="E259" s="11">
        <v>3425000</v>
      </c>
      <c r="F259" s="11">
        <v>3281350</v>
      </c>
      <c r="G259" s="11">
        <v>3281350</v>
      </c>
      <c r="H259" s="36">
        <v>2871650</v>
      </c>
      <c r="I259" s="170">
        <v>3252191</v>
      </c>
      <c r="J259" s="49">
        <v>3252191</v>
      </c>
      <c r="K259" s="35">
        <v>2847570</v>
      </c>
      <c r="L259" s="149">
        <f t="shared" si="56"/>
        <v>0.991113718439057</v>
      </c>
      <c r="M259" s="74">
        <f t="shared" si="57"/>
        <v>0.011674628628432531</v>
      </c>
      <c r="N259" s="124"/>
    </row>
    <row r="260" spans="1:14" s="42" customFormat="1" ht="12.75">
      <c r="A260" s="140">
        <v>255</v>
      </c>
      <c r="B260" s="136"/>
      <c r="C260" s="22"/>
      <c r="D260" s="46" t="s">
        <v>263</v>
      </c>
      <c r="E260" s="11">
        <v>1529500</v>
      </c>
      <c r="F260" s="11">
        <v>1516020</v>
      </c>
      <c r="G260" s="11">
        <v>1516020</v>
      </c>
      <c r="H260" s="36">
        <v>1192320</v>
      </c>
      <c r="I260" s="170">
        <v>1381695</v>
      </c>
      <c r="J260" s="49">
        <v>1381695</v>
      </c>
      <c r="K260" s="35">
        <v>1103607</v>
      </c>
      <c r="L260" s="149">
        <f t="shared" si="56"/>
        <v>0.9113962876479202</v>
      </c>
      <c r="M260" s="74">
        <f t="shared" si="57"/>
        <v>0.004959971909018286</v>
      </c>
      <c r="N260" s="124"/>
    </row>
    <row r="261" spans="1:14" s="42" customFormat="1" ht="12.75">
      <c r="A261" s="134">
        <v>256</v>
      </c>
      <c r="B261" s="136"/>
      <c r="C261" s="22"/>
      <c r="D261" s="46" t="s">
        <v>264</v>
      </c>
      <c r="E261" s="11">
        <v>102500</v>
      </c>
      <c r="F261" s="11">
        <v>105330</v>
      </c>
      <c r="G261" s="11">
        <v>105330</v>
      </c>
      <c r="H261" s="36">
        <v>81230</v>
      </c>
      <c r="I261" s="170">
        <v>101345</v>
      </c>
      <c r="J261" s="49">
        <v>101345</v>
      </c>
      <c r="K261" s="35">
        <v>78958</v>
      </c>
      <c r="L261" s="149">
        <f t="shared" si="56"/>
        <v>0.9621665242570967</v>
      </c>
      <c r="M261" s="74">
        <f t="shared" si="57"/>
        <v>0.00036380558163665505</v>
      </c>
      <c r="N261" s="124"/>
    </row>
    <row r="262" spans="1:14" s="42" customFormat="1" ht="12.75">
      <c r="A262" s="140">
        <v>257</v>
      </c>
      <c r="B262" s="136"/>
      <c r="C262" s="22"/>
      <c r="D262" s="46" t="s">
        <v>265</v>
      </c>
      <c r="E262" s="11">
        <v>1828500</v>
      </c>
      <c r="F262" s="11">
        <v>1694064</v>
      </c>
      <c r="G262" s="11">
        <v>1694064</v>
      </c>
      <c r="H262" s="36">
        <v>1409700</v>
      </c>
      <c r="I262" s="170">
        <v>1620961</v>
      </c>
      <c r="J262" s="49">
        <v>1620961</v>
      </c>
      <c r="K262" s="35">
        <v>1344924</v>
      </c>
      <c r="L262" s="149">
        <f t="shared" si="56"/>
        <v>0.9568475571170865</v>
      </c>
      <c r="M262" s="74">
        <f t="shared" si="57"/>
        <v>0.0058188826228756626</v>
      </c>
      <c r="N262" s="124"/>
    </row>
    <row r="263" spans="1:14" s="42" customFormat="1" ht="25.5">
      <c r="A263" s="134">
        <v>258</v>
      </c>
      <c r="B263" s="136"/>
      <c r="C263" s="22"/>
      <c r="D263" s="46" t="s">
        <v>532</v>
      </c>
      <c r="E263" s="11"/>
      <c r="F263" s="11">
        <v>21436</v>
      </c>
      <c r="G263" s="11">
        <v>21436</v>
      </c>
      <c r="H263" s="36"/>
      <c r="I263" s="170">
        <v>21436</v>
      </c>
      <c r="J263" s="49">
        <v>21436</v>
      </c>
      <c r="K263" s="35"/>
      <c r="L263" s="149">
        <f aca="true" t="shared" si="64" ref="L263:L304">I263/F263</f>
        <v>1</v>
      </c>
      <c r="M263" s="74">
        <f aca="true" t="shared" si="65" ref="M263:M304">I263/$I$564</f>
        <v>7.695038184383381E-05</v>
      </c>
      <c r="N263" s="124"/>
    </row>
    <row r="264" spans="1:14" s="42" customFormat="1" ht="12.75">
      <c r="A264" s="140">
        <v>259</v>
      </c>
      <c r="B264" s="136"/>
      <c r="C264" s="22"/>
      <c r="D264" s="46" t="s">
        <v>266</v>
      </c>
      <c r="E264" s="11">
        <v>3149500</v>
      </c>
      <c r="F264" s="11">
        <v>3205100</v>
      </c>
      <c r="G264" s="11">
        <v>3205100</v>
      </c>
      <c r="H264" s="36">
        <v>2787950</v>
      </c>
      <c r="I264" s="170">
        <v>3106200</v>
      </c>
      <c r="J264" s="49">
        <v>3106200</v>
      </c>
      <c r="K264" s="35">
        <v>2718261</v>
      </c>
      <c r="L264" s="149">
        <f t="shared" si="64"/>
        <v>0.9691429284577704</v>
      </c>
      <c r="M264" s="74">
        <f t="shared" si="65"/>
        <v>0.011150554025159387</v>
      </c>
      <c r="N264" s="124"/>
    </row>
    <row r="265" spans="1:14" s="42" customFormat="1" ht="25.5">
      <c r="A265" s="134">
        <v>260</v>
      </c>
      <c r="B265" s="136"/>
      <c r="C265" s="22"/>
      <c r="D265" s="46" t="s">
        <v>394</v>
      </c>
      <c r="E265" s="11">
        <v>200000</v>
      </c>
      <c r="F265" s="11">
        <v>165000</v>
      </c>
      <c r="G265" s="11"/>
      <c r="H265" s="36"/>
      <c r="I265" s="170">
        <v>162246</v>
      </c>
      <c r="J265" s="49"/>
      <c r="K265" s="35"/>
      <c r="L265" s="149">
        <f t="shared" si="64"/>
        <v>0.9833090909090909</v>
      </c>
      <c r="M265" s="74">
        <f t="shared" si="65"/>
        <v>0.0005824263693149217</v>
      </c>
      <c r="N265" s="124"/>
    </row>
    <row r="266" spans="1:14" s="42" customFormat="1" ht="12.75">
      <c r="A266" s="140">
        <v>261</v>
      </c>
      <c r="B266" s="136"/>
      <c r="C266" s="22"/>
      <c r="D266" s="46" t="s">
        <v>267</v>
      </c>
      <c r="E266" s="18">
        <v>1359700</v>
      </c>
      <c r="F266" s="18">
        <v>1359700</v>
      </c>
      <c r="G266" s="18">
        <v>1359700</v>
      </c>
      <c r="H266" s="36"/>
      <c r="I266" s="169">
        <v>1268752</v>
      </c>
      <c r="J266" s="129">
        <v>1268752</v>
      </c>
      <c r="K266" s="36"/>
      <c r="L266" s="149">
        <f t="shared" si="64"/>
        <v>0.9331117158196661</v>
      </c>
      <c r="M266" s="74">
        <f t="shared" si="65"/>
        <v>0.004554532135898855</v>
      </c>
      <c r="N266" s="124"/>
    </row>
    <row r="267" spans="1:14" s="42" customFormat="1" ht="12.75">
      <c r="A267" s="134">
        <v>262</v>
      </c>
      <c r="B267" s="136"/>
      <c r="C267" s="22"/>
      <c r="D267" s="46" t="s">
        <v>533</v>
      </c>
      <c r="E267" s="18">
        <v>2904800</v>
      </c>
      <c r="F267" s="18">
        <v>2820400</v>
      </c>
      <c r="G267" s="18">
        <v>2820400</v>
      </c>
      <c r="H267" s="36"/>
      <c r="I267" s="169">
        <v>1631922</v>
      </c>
      <c r="J267" s="129">
        <v>1631922</v>
      </c>
      <c r="K267" s="36"/>
      <c r="L267" s="149">
        <f t="shared" si="64"/>
        <v>0.5786136718196001</v>
      </c>
      <c r="M267" s="74">
        <f t="shared" si="65"/>
        <v>0.0058582301287251805</v>
      </c>
      <c r="N267" s="124"/>
    </row>
    <row r="268" spans="1:14" s="42" customFormat="1" ht="25.5">
      <c r="A268" s="140">
        <v>263</v>
      </c>
      <c r="B268" s="136"/>
      <c r="C268" s="22"/>
      <c r="D268" s="51" t="s">
        <v>534</v>
      </c>
      <c r="E268" s="18">
        <v>1000000</v>
      </c>
      <c r="F268" s="18">
        <v>599490</v>
      </c>
      <c r="G268" s="18"/>
      <c r="H268" s="36"/>
      <c r="I268" s="169">
        <v>373221</v>
      </c>
      <c r="J268" s="129"/>
      <c r="K268" s="36"/>
      <c r="L268" s="149">
        <f t="shared" si="64"/>
        <v>0.6225641795526198</v>
      </c>
      <c r="M268" s="74">
        <f t="shared" si="65"/>
        <v>0.0013397788049140465</v>
      </c>
      <c r="N268" s="124"/>
    </row>
    <row r="269" spans="1:14" s="42" customFormat="1" ht="25.5">
      <c r="A269" s="134">
        <v>264</v>
      </c>
      <c r="B269" s="136"/>
      <c r="C269" s="22"/>
      <c r="D269" s="51" t="s">
        <v>535</v>
      </c>
      <c r="E269" s="18">
        <v>901500</v>
      </c>
      <c r="F269" s="18">
        <v>1020000</v>
      </c>
      <c r="G269" s="18"/>
      <c r="H269" s="36"/>
      <c r="I269" s="169">
        <v>990012</v>
      </c>
      <c r="J269" s="129"/>
      <c r="K269" s="36"/>
      <c r="L269" s="149">
        <f t="shared" si="64"/>
        <v>0.9706</v>
      </c>
      <c r="M269" s="74">
        <f t="shared" si="65"/>
        <v>0.0035539187082467625</v>
      </c>
      <c r="N269" s="124"/>
    </row>
    <row r="270" spans="1:14" s="42" customFormat="1" ht="25.5">
      <c r="A270" s="140">
        <v>265</v>
      </c>
      <c r="B270" s="136"/>
      <c r="C270" s="22"/>
      <c r="D270" s="51" t="s">
        <v>536</v>
      </c>
      <c r="E270" s="18"/>
      <c r="F270" s="18">
        <v>51500</v>
      </c>
      <c r="G270" s="18">
        <v>51500</v>
      </c>
      <c r="H270" s="36"/>
      <c r="I270" s="169">
        <v>44955</v>
      </c>
      <c r="J270" s="129">
        <v>44955</v>
      </c>
      <c r="K270" s="36"/>
      <c r="L270" s="149">
        <f t="shared" si="64"/>
        <v>0.8729126213592233</v>
      </c>
      <c r="M270" s="74">
        <f t="shared" si="65"/>
        <v>0.0001613782616061555</v>
      </c>
      <c r="N270" s="124"/>
    </row>
    <row r="271" spans="1:14" s="42" customFormat="1" ht="38.25">
      <c r="A271" s="134">
        <v>266</v>
      </c>
      <c r="B271" s="136"/>
      <c r="C271" s="22"/>
      <c r="D271" s="51" t="s">
        <v>537</v>
      </c>
      <c r="E271" s="18"/>
      <c r="F271" s="18">
        <v>30000</v>
      </c>
      <c r="G271" s="18">
        <v>30000</v>
      </c>
      <c r="H271" s="36"/>
      <c r="I271" s="169">
        <v>30000</v>
      </c>
      <c r="J271" s="129">
        <v>30000</v>
      </c>
      <c r="K271" s="36"/>
      <c r="L271" s="149">
        <f t="shared" si="64"/>
        <v>1</v>
      </c>
      <c r="M271" s="74">
        <f t="shared" si="65"/>
        <v>0.00010769320093837537</v>
      </c>
      <c r="N271" s="124"/>
    </row>
    <row r="272" spans="1:14" s="42" customFormat="1" ht="38.25">
      <c r="A272" s="140">
        <v>267</v>
      </c>
      <c r="B272" s="136"/>
      <c r="C272" s="22"/>
      <c r="D272" s="51" t="s">
        <v>538</v>
      </c>
      <c r="E272" s="18"/>
      <c r="F272" s="18">
        <v>150000</v>
      </c>
      <c r="G272" s="18"/>
      <c r="H272" s="36"/>
      <c r="I272" s="169">
        <v>144248</v>
      </c>
      <c r="J272" s="129"/>
      <c r="K272" s="36"/>
      <c r="L272" s="149">
        <f t="shared" si="64"/>
        <v>0.9616533333333334</v>
      </c>
      <c r="M272" s="74">
        <f t="shared" si="65"/>
        <v>0.0005178176282986256</v>
      </c>
      <c r="N272" s="124"/>
    </row>
    <row r="273" spans="1:14" s="42" customFormat="1" ht="25.5">
      <c r="A273" s="134">
        <v>268</v>
      </c>
      <c r="B273" s="136"/>
      <c r="C273" s="22"/>
      <c r="D273" s="53" t="s">
        <v>521</v>
      </c>
      <c r="E273" s="18">
        <v>25000</v>
      </c>
      <c r="F273" s="18">
        <v>0</v>
      </c>
      <c r="G273" s="18">
        <v>0</v>
      </c>
      <c r="H273" s="36">
        <v>0</v>
      </c>
      <c r="I273" s="169"/>
      <c r="J273" s="129"/>
      <c r="K273" s="36"/>
      <c r="L273" s="149"/>
      <c r="M273" s="74">
        <f t="shared" si="65"/>
        <v>0</v>
      </c>
      <c r="N273" s="124"/>
    </row>
    <row r="274" spans="1:14" s="42" customFormat="1" ht="38.25">
      <c r="A274" s="140">
        <v>269</v>
      </c>
      <c r="B274" s="136"/>
      <c r="C274" s="22"/>
      <c r="D274" s="53" t="s">
        <v>539</v>
      </c>
      <c r="E274" s="18"/>
      <c r="F274" s="18">
        <v>21692</v>
      </c>
      <c r="G274" s="18">
        <v>21692</v>
      </c>
      <c r="H274" s="36"/>
      <c r="I274" s="169">
        <v>10812</v>
      </c>
      <c r="J274" s="129">
        <v>10812</v>
      </c>
      <c r="K274" s="36"/>
      <c r="L274" s="149">
        <f t="shared" si="64"/>
        <v>0.49843260188087773</v>
      </c>
      <c r="M274" s="74">
        <f t="shared" si="65"/>
        <v>3.8812629618190484E-05</v>
      </c>
      <c r="N274" s="124"/>
    </row>
    <row r="275" spans="1:14" s="42" customFormat="1" ht="12.75">
      <c r="A275" s="134">
        <v>270</v>
      </c>
      <c r="B275" s="135"/>
      <c r="C275" s="43">
        <v>80132</v>
      </c>
      <c r="D275" s="48" t="s">
        <v>268</v>
      </c>
      <c r="E275" s="40">
        <f aca="true" t="shared" si="66" ref="E275:K275">SUM(E276:E277)</f>
        <v>1602924</v>
      </c>
      <c r="F275" s="40">
        <f t="shared" si="66"/>
        <v>1696853</v>
      </c>
      <c r="G275" s="40">
        <f t="shared" si="66"/>
        <v>1696853</v>
      </c>
      <c r="H275" s="143">
        <f t="shared" si="66"/>
        <v>1439568</v>
      </c>
      <c r="I275" s="171">
        <f t="shared" si="66"/>
        <v>1669909</v>
      </c>
      <c r="J275" s="163">
        <f t="shared" si="66"/>
        <v>1669909</v>
      </c>
      <c r="K275" s="143">
        <f t="shared" si="66"/>
        <v>1412990</v>
      </c>
      <c r="L275" s="151">
        <f t="shared" si="64"/>
        <v>0.9841211937628068</v>
      </c>
      <c r="M275" s="152">
        <f t="shared" si="65"/>
        <v>0.005994594849526716</v>
      </c>
      <c r="N275" s="124"/>
    </row>
    <row r="276" spans="1:14" s="42" customFormat="1" ht="25.5">
      <c r="A276" s="140">
        <v>271</v>
      </c>
      <c r="B276" s="136"/>
      <c r="C276" s="22"/>
      <c r="D276" s="46" t="s">
        <v>359</v>
      </c>
      <c r="E276" s="11">
        <v>553621</v>
      </c>
      <c r="F276" s="11">
        <v>564121</v>
      </c>
      <c r="G276" s="11">
        <v>564121</v>
      </c>
      <c r="H276" s="35">
        <v>410119</v>
      </c>
      <c r="I276" s="170">
        <v>537177</v>
      </c>
      <c r="J276" s="49">
        <v>537177</v>
      </c>
      <c r="K276" s="35">
        <v>383541</v>
      </c>
      <c r="L276" s="149">
        <f t="shared" si="64"/>
        <v>0.9522371973388688</v>
      </c>
      <c r="M276" s="74">
        <f t="shared" si="65"/>
        <v>0.0019283436866824556</v>
      </c>
      <c r="N276" s="124"/>
    </row>
    <row r="277" spans="1:14" s="42" customFormat="1" ht="38.25">
      <c r="A277" s="134">
        <v>272</v>
      </c>
      <c r="B277" s="136"/>
      <c r="C277" s="22"/>
      <c r="D277" s="46" t="s">
        <v>502</v>
      </c>
      <c r="E277" s="11">
        <v>1049303</v>
      </c>
      <c r="F277" s="11">
        <v>1132732</v>
      </c>
      <c r="G277" s="11">
        <v>1132732</v>
      </c>
      <c r="H277" s="36">
        <v>1029449</v>
      </c>
      <c r="I277" s="170">
        <v>1132732</v>
      </c>
      <c r="J277" s="49">
        <v>1132732</v>
      </c>
      <c r="K277" s="35">
        <v>1029449</v>
      </c>
      <c r="L277" s="149">
        <f t="shared" si="64"/>
        <v>1</v>
      </c>
      <c r="M277" s="74">
        <f t="shared" si="65"/>
        <v>0.0040662511628442605</v>
      </c>
      <c r="N277" s="124"/>
    </row>
    <row r="278" spans="1:14" s="42" customFormat="1" ht="12.75">
      <c r="A278" s="140">
        <v>273</v>
      </c>
      <c r="B278" s="135"/>
      <c r="C278" s="43">
        <v>80134</v>
      </c>
      <c r="D278" s="48" t="s">
        <v>269</v>
      </c>
      <c r="E278" s="39">
        <f aca="true" t="shared" si="67" ref="E278:K278">SUM(E279:E281)</f>
        <v>388000</v>
      </c>
      <c r="F278" s="39">
        <f t="shared" si="67"/>
        <v>353700</v>
      </c>
      <c r="G278" s="39">
        <f t="shared" si="67"/>
        <v>353700</v>
      </c>
      <c r="H278" s="79">
        <f t="shared" si="67"/>
        <v>297800</v>
      </c>
      <c r="I278" s="168">
        <f t="shared" si="67"/>
        <v>346327</v>
      </c>
      <c r="J278" s="159">
        <f t="shared" si="67"/>
        <v>346327</v>
      </c>
      <c r="K278" s="79">
        <f t="shared" si="67"/>
        <v>290666</v>
      </c>
      <c r="L278" s="151">
        <f t="shared" si="64"/>
        <v>0.9791546508340402</v>
      </c>
      <c r="M278" s="152">
        <f t="shared" si="65"/>
        <v>0.0012432354400461576</v>
      </c>
      <c r="N278" s="124"/>
    </row>
    <row r="279" spans="1:14" s="42" customFormat="1" ht="12.75">
      <c r="A279" s="134">
        <v>274</v>
      </c>
      <c r="B279" s="136"/>
      <c r="C279" s="22"/>
      <c r="D279" s="46" t="s">
        <v>263</v>
      </c>
      <c r="E279" s="11">
        <v>54800</v>
      </c>
      <c r="F279" s="11">
        <v>38000</v>
      </c>
      <c r="G279" s="11">
        <v>38000</v>
      </c>
      <c r="H279" s="36">
        <v>22900</v>
      </c>
      <c r="I279" s="170">
        <v>37360</v>
      </c>
      <c r="J279" s="49">
        <v>37360</v>
      </c>
      <c r="K279" s="35">
        <v>22477</v>
      </c>
      <c r="L279" s="149">
        <f t="shared" si="64"/>
        <v>0.9831578947368421</v>
      </c>
      <c r="M279" s="74">
        <f t="shared" si="65"/>
        <v>0.00013411393290192346</v>
      </c>
      <c r="N279" s="124"/>
    </row>
    <row r="280" spans="1:14" s="42" customFormat="1" ht="12.75">
      <c r="A280" s="140">
        <v>275</v>
      </c>
      <c r="B280" s="136"/>
      <c r="C280" s="22"/>
      <c r="D280" s="46" t="s">
        <v>262</v>
      </c>
      <c r="E280" s="11">
        <v>70800</v>
      </c>
      <c r="F280" s="11">
        <v>53300</v>
      </c>
      <c r="G280" s="11">
        <v>53300</v>
      </c>
      <c r="H280" s="36">
        <v>43600</v>
      </c>
      <c r="I280" s="170">
        <v>52612</v>
      </c>
      <c r="J280" s="49">
        <v>52612</v>
      </c>
      <c r="K280" s="35">
        <v>42912</v>
      </c>
      <c r="L280" s="149">
        <f t="shared" si="64"/>
        <v>0.9870919324577861</v>
      </c>
      <c r="M280" s="74">
        <f t="shared" si="65"/>
        <v>0.0001888651562589935</v>
      </c>
      <c r="N280" s="124"/>
    </row>
    <row r="281" spans="1:14" s="23" customFormat="1" ht="12.75">
      <c r="A281" s="134">
        <v>276</v>
      </c>
      <c r="B281" s="136"/>
      <c r="C281" s="22"/>
      <c r="D281" s="46" t="s">
        <v>265</v>
      </c>
      <c r="E281" s="11">
        <v>262400</v>
      </c>
      <c r="F281" s="11">
        <v>262400</v>
      </c>
      <c r="G281" s="11">
        <v>262400</v>
      </c>
      <c r="H281" s="36">
        <v>231300</v>
      </c>
      <c r="I281" s="170">
        <v>256355</v>
      </c>
      <c r="J281" s="49">
        <v>256355</v>
      </c>
      <c r="K281" s="35">
        <v>225277</v>
      </c>
      <c r="L281" s="149">
        <f t="shared" si="64"/>
        <v>0.9769626524390244</v>
      </c>
      <c r="M281" s="74">
        <f t="shared" si="65"/>
        <v>0.0009202563508852406</v>
      </c>
      <c r="N281" s="124"/>
    </row>
    <row r="282" spans="1:14" s="23" customFormat="1" ht="38.25">
      <c r="A282" s="140">
        <v>277</v>
      </c>
      <c r="B282" s="136"/>
      <c r="C282" s="43">
        <v>80140</v>
      </c>
      <c r="D282" s="48" t="s">
        <v>443</v>
      </c>
      <c r="E282" s="40">
        <f aca="true" t="shared" si="68" ref="E282:K282">E283</f>
        <v>0</v>
      </c>
      <c r="F282" s="40">
        <f t="shared" si="68"/>
        <v>488900</v>
      </c>
      <c r="G282" s="40">
        <f t="shared" si="68"/>
        <v>488900</v>
      </c>
      <c r="H282" s="143">
        <f t="shared" si="68"/>
        <v>273900</v>
      </c>
      <c r="I282" s="171">
        <f t="shared" si="68"/>
        <v>473544</v>
      </c>
      <c r="J282" s="163">
        <f t="shared" si="68"/>
        <v>473544</v>
      </c>
      <c r="K282" s="143">
        <f t="shared" si="68"/>
        <v>264262</v>
      </c>
      <c r="L282" s="151">
        <f t="shared" si="64"/>
        <v>0.9685907138474126</v>
      </c>
      <c r="M282" s="152">
        <f t="shared" si="65"/>
        <v>0.0016999156381720677</v>
      </c>
      <c r="N282" s="124"/>
    </row>
    <row r="283" spans="1:14" s="23" customFormat="1" ht="12.75">
      <c r="A283" s="134">
        <v>278</v>
      </c>
      <c r="B283" s="136"/>
      <c r="C283" s="22"/>
      <c r="D283" s="46" t="s">
        <v>540</v>
      </c>
      <c r="E283" s="11"/>
      <c r="F283" s="11">
        <v>488900</v>
      </c>
      <c r="G283" s="11">
        <v>488900</v>
      </c>
      <c r="H283" s="36">
        <v>273900</v>
      </c>
      <c r="I283" s="170">
        <v>473544</v>
      </c>
      <c r="J283" s="49">
        <v>473544</v>
      </c>
      <c r="K283" s="35">
        <v>264262</v>
      </c>
      <c r="L283" s="149">
        <f t="shared" si="64"/>
        <v>0.9685907138474126</v>
      </c>
      <c r="M283" s="74">
        <f t="shared" si="65"/>
        <v>0.0016999156381720677</v>
      </c>
      <c r="N283" s="124"/>
    </row>
    <row r="284" spans="1:14" s="23" customFormat="1" ht="25.5">
      <c r="A284" s="140">
        <v>279</v>
      </c>
      <c r="B284" s="136"/>
      <c r="C284" s="43">
        <v>80142</v>
      </c>
      <c r="D284" s="48" t="s">
        <v>428</v>
      </c>
      <c r="E284" s="40">
        <f aca="true" t="shared" si="69" ref="E284:K284">E285</f>
        <v>250400</v>
      </c>
      <c r="F284" s="40">
        <f t="shared" si="69"/>
        <v>250400</v>
      </c>
      <c r="G284" s="40">
        <f t="shared" si="69"/>
        <v>250400</v>
      </c>
      <c r="H284" s="143">
        <f t="shared" si="69"/>
        <v>224600</v>
      </c>
      <c r="I284" s="171">
        <f t="shared" si="69"/>
        <v>243000</v>
      </c>
      <c r="J284" s="163">
        <f t="shared" si="69"/>
        <v>243000</v>
      </c>
      <c r="K284" s="143">
        <f t="shared" si="69"/>
        <v>218693</v>
      </c>
      <c r="L284" s="151">
        <f t="shared" si="64"/>
        <v>0.9704472843450479</v>
      </c>
      <c r="M284" s="152">
        <f t="shared" si="65"/>
        <v>0.0008723149276008406</v>
      </c>
      <c r="N284" s="124"/>
    </row>
    <row r="285" spans="1:14" s="23" customFormat="1" ht="12.75">
      <c r="A285" s="134">
        <v>280</v>
      </c>
      <c r="B285" s="136"/>
      <c r="C285" s="22"/>
      <c r="D285" s="46" t="s">
        <v>429</v>
      </c>
      <c r="E285" s="11">
        <v>250400</v>
      </c>
      <c r="F285" s="11">
        <v>250400</v>
      </c>
      <c r="G285" s="11">
        <v>250400</v>
      </c>
      <c r="H285" s="36">
        <v>224600</v>
      </c>
      <c r="I285" s="170">
        <v>243000</v>
      </c>
      <c r="J285" s="49">
        <v>243000</v>
      </c>
      <c r="K285" s="35">
        <v>218693</v>
      </c>
      <c r="L285" s="149">
        <f t="shared" si="64"/>
        <v>0.9704472843450479</v>
      </c>
      <c r="M285" s="74">
        <f t="shared" si="65"/>
        <v>0.0008723149276008406</v>
      </c>
      <c r="N285" s="124"/>
    </row>
    <row r="286" spans="1:14" s="42" customFormat="1" ht="12.75">
      <c r="A286" s="140">
        <v>281</v>
      </c>
      <c r="B286" s="136"/>
      <c r="C286" s="43">
        <v>80143</v>
      </c>
      <c r="D286" s="48" t="s">
        <v>270</v>
      </c>
      <c r="E286" s="40">
        <f aca="true" t="shared" si="70" ref="E286:K286">E287</f>
        <v>753000</v>
      </c>
      <c r="F286" s="40">
        <f t="shared" si="70"/>
        <v>771000</v>
      </c>
      <c r="G286" s="40">
        <f t="shared" si="70"/>
        <v>771000</v>
      </c>
      <c r="H286" s="143">
        <f t="shared" si="70"/>
        <v>709400</v>
      </c>
      <c r="I286" s="171">
        <f t="shared" si="70"/>
        <v>748925</v>
      </c>
      <c r="J286" s="163">
        <f t="shared" si="70"/>
        <v>748925</v>
      </c>
      <c r="K286" s="143">
        <f t="shared" si="70"/>
        <v>693310</v>
      </c>
      <c r="L286" s="151">
        <f t="shared" si="64"/>
        <v>0.9713683527885862</v>
      </c>
      <c r="M286" s="152">
        <f t="shared" si="65"/>
        <v>0.002688471017092426</v>
      </c>
      <c r="N286" s="124"/>
    </row>
    <row r="287" spans="1:14" s="23" customFormat="1" ht="12.75">
      <c r="A287" s="134">
        <v>282</v>
      </c>
      <c r="B287" s="136"/>
      <c r="C287" s="22"/>
      <c r="D287" s="46" t="s">
        <v>271</v>
      </c>
      <c r="E287" s="11">
        <v>753000</v>
      </c>
      <c r="F287" s="11">
        <v>771000</v>
      </c>
      <c r="G287" s="11">
        <v>771000</v>
      </c>
      <c r="H287" s="36">
        <v>709400</v>
      </c>
      <c r="I287" s="170">
        <v>748925</v>
      </c>
      <c r="J287" s="49">
        <v>748925</v>
      </c>
      <c r="K287" s="35">
        <v>693310</v>
      </c>
      <c r="L287" s="149">
        <f t="shared" si="64"/>
        <v>0.9713683527885862</v>
      </c>
      <c r="M287" s="74">
        <f t="shared" si="65"/>
        <v>0.002688471017092426</v>
      </c>
      <c r="N287" s="124"/>
    </row>
    <row r="288" spans="1:14" s="42" customFormat="1" ht="20.25" customHeight="1">
      <c r="A288" s="140">
        <v>283</v>
      </c>
      <c r="B288" s="135"/>
      <c r="C288" s="43">
        <v>80145</v>
      </c>
      <c r="D288" s="48" t="s">
        <v>272</v>
      </c>
      <c r="E288" s="40">
        <f aca="true" t="shared" si="71" ref="E288:K288">E289</f>
        <v>23100</v>
      </c>
      <c r="F288" s="40">
        <f t="shared" si="71"/>
        <v>23100</v>
      </c>
      <c r="G288" s="40">
        <f t="shared" si="71"/>
        <v>23100</v>
      </c>
      <c r="H288" s="143">
        <f t="shared" si="71"/>
        <v>5000</v>
      </c>
      <c r="I288" s="171">
        <f t="shared" si="71"/>
        <v>17923</v>
      </c>
      <c r="J288" s="163">
        <f t="shared" si="71"/>
        <v>17923</v>
      </c>
      <c r="K288" s="143">
        <f t="shared" si="71"/>
        <v>73</v>
      </c>
      <c r="L288" s="151">
        <f t="shared" si="64"/>
        <v>0.7758874458874458</v>
      </c>
      <c r="M288" s="152">
        <f t="shared" si="65"/>
        <v>6.433950801395006E-05</v>
      </c>
      <c r="N288" s="124"/>
    </row>
    <row r="289" spans="1:14" s="42" customFormat="1" ht="12.75">
      <c r="A289" s="134">
        <v>284</v>
      </c>
      <c r="B289" s="135"/>
      <c r="C289" s="43"/>
      <c r="D289" s="46" t="s">
        <v>150</v>
      </c>
      <c r="E289" s="11">
        <v>23100</v>
      </c>
      <c r="F289" s="11">
        <v>23100</v>
      </c>
      <c r="G289" s="11">
        <v>23100</v>
      </c>
      <c r="H289" s="35">
        <v>5000</v>
      </c>
      <c r="I289" s="170">
        <v>17923</v>
      </c>
      <c r="J289" s="49">
        <v>17923</v>
      </c>
      <c r="K289" s="35">
        <v>73</v>
      </c>
      <c r="L289" s="149">
        <f t="shared" si="64"/>
        <v>0.7758874458874458</v>
      </c>
      <c r="M289" s="74">
        <f t="shared" si="65"/>
        <v>6.433950801395006E-05</v>
      </c>
      <c r="N289" s="124"/>
    </row>
    <row r="290" spans="1:14" s="23" customFormat="1" ht="12.75">
      <c r="A290" s="140">
        <v>285</v>
      </c>
      <c r="B290" s="135"/>
      <c r="C290" s="43">
        <v>80146</v>
      </c>
      <c r="D290" s="48" t="s">
        <v>453</v>
      </c>
      <c r="E290" s="40">
        <f aca="true" t="shared" si="72" ref="E290:K290">E291</f>
        <v>481200</v>
      </c>
      <c r="F290" s="40">
        <f t="shared" si="72"/>
        <v>481200</v>
      </c>
      <c r="G290" s="40">
        <f t="shared" si="72"/>
        <v>481200</v>
      </c>
      <c r="H290" s="143">
        <f t="shared" si="72"/>
        <v>0</v>
      </c>
      <c r="I290" s="171">
        <f t="shared" si="72"/>
        <v>350342</v>
      </c>
      <c r="J290" s="163">
        <f t="shared" si="72"/>
        <v>350342</v>
      </c>
      <c r="K290" s="143">
        <f t="shared" si="72"/>
        <v>0</v>
      </c>
      <c r="L290" s="151">
        <f t="shared" si="64"/>
        <v>0.7280590191188695</v>
      </c>
      <c r="M290" s="152">
        <f t="shared" si="65"/>
        <v>0.0012576483801050769</v>
      </c>
      <c r="N290" s="124"/>
    </row>
    <row r="291" spans="1:15" s="23" customFormat="1" ht="12.75">
      <c r="A291" s="134">
        <v>286</v>
      </c>
      <c r="B291" s="135"/>
      <c r="C291" s="43"/>
      <c r="D291" s="46" t="s">
        <v>422</v>
      </c>
      <c r="E291" s="11">
        <v>481200</v>
      </c>
      <c r="F291" s="11">
        <v>481200</v>
      </c>
      <c r="G291" s="11">
        <v>481200</v>
      </c>
      <c r="H291" s="35"/>
      <c r="I291" s="170">
        <v>350342</v>
      </c>
      <c r="J291" s="49">
        <v>350342</v>
      </c>
      <c r="K291" s="35"/>
      <c r="L291" s="149">
        <f t="shared" si="64"/>
        <v>0.7280590191188695</v>
      </c>
      <c r="M291" s="74">
        <f t="shared" si="65"/>
        <v>0.0012576483801050769</v>
      </c>
      <c r="N291" s="124"/>
      <c r="O291" s="125"/>
    </row>
    <row r="292" spans="1:14" s="23" customFormat="1" ht="12.75">
      <c r="A292" s="140">
        <v>287</v>
      </c>
      <c r="B292" s="135"/>
      <c r="C292" s="43">
        <v>80195</v>
      </c>
      <c r="D292" s="48" t="s">
        <v>159</v>
      </c>
      <c r="E292" s="40">
        <f aca="true" t="shared" si="73" ref="E292:K292">SUM(E293:E304)</f>
        <v>1865405</v>
      </c>
      <c r="F292" s="40">
        <f t="shared" si="73"/>
        <v>1112924</v>
      </c>
      <c r="G292" s="40">
        <f t="shared" si="73"/>
        <v>1002924</v>
      </c>
      <c r="H292" s="143">
        <f t="shared" si="73"/>
        <v>340333</v>
      </c>
      <c r="I292" s="171">
        <f t="shared" si="73"/>
        <v>575257</v>
      </c>
      <c r="J292" s="163">
        <f t="shared" si="73"/>
        <v>500949</v>
      </c>
      <c r="K292" s="143">
        <f t="shared" si="73"/>
        <v>0</v>
      </c>
      <c r="L292" s="151">
        <f t="shared" si="64"/>
        <v>0.5168879456279135</v>
      </c>
      <c r="M292" s="152">
        <f t="shared" si="65"/>
        <v>0.0020650422564069</v>
      </c>
      <c r="N292" s="124"/>
    </row>
    <row r="293" spans="1:14" s="23" customFormat="1" ht="12.75">
      <c r="A293" s="134">
        <v>288</v>
      </c>
      <c r="B293" s="135"/>
      <c r="C293" s="43"/>
      <c r="D293" s="46" t="s">
        <v>395</v>
      </c>
      <c r="E293" s="11">
        <v>376100</v>
      </c>
      <c r="F293" s="11">
        <v>0</v>
      </c>
      <c r="G293" s="11">
        <v>0</v>
      </c>
      <c r="H293" s="35">
        <v>0</v>
      </c>
      <c r="I293" s="170"/>
      <c r="J293" s="49"/>
      <c r="K293" s="35"/>
      <c r="L293" s="149"/>
      <c r="M293" s="74">
        <f t="shared" si="65"/>
        <v>0</v>
      </c>
      <c r="N293" s="124"/>
    </row>
    <row r="294" spans="1:14" s="23" customFormat="1" ht="25.5">
      <c r="A294" s="140">
        <v>289</v>
      </c>
      <c r="B294" s="135"/>
      <c r="C294" s="43"/>
      <c r="D294" s="46" t="s">
        <v>396</v>
      </c>
      <c r="E294" s="11">
        <v>80000</v>
      </c>
      <c r="F294" s="11">
        <v>80000</v>
      </c>
      <c r="G294" s="11">
        <v>80000</v>
      </c>
      <c r="H294" s="36"/>
      <c r="I294" s="170"/>
      <c r="J294" s="49"/>
      <c r="K294" s="35"/>
      <c r="L294" s="149">
        <f t="shared" si="64"/>
        <v>0</v>
      </c>
      <c r="M294" s="74">
        <f t="shared" si="65"/>
        <v>0</v>
      </c>
      <c r="N294" s="124"/>
    </row>
    <row r="295" spans="1:14" s="23" customFormat="1" ht="12.75">
      <c r="A295" s="134">
        <v>290</v>
      </c>
      <c r="B295" s="135"/>
      <c r="C295" s="43"/>
      <c r="D295" s="46" t="s">
        <v>360</v>
      </c>
      <c r="E295" s="11">
        <v>60000</v>
      </c>
      <c r="F295" s="11">
        <v>60000</v>
      </c>
      <c r="G295" s="11">
        <v>60000</v>
      </c>
      <c r="H295" s="36"/>
      <c r="I295" s="170"/>
      <c r="J295" s="49"/>
      <c r="K295" s="35"/>
      <c r="L295" s="149">
        <f t="shared" si="64"/>
        <v>0</v>
      </c>
      <c r="M295" s="74">
        <f t="shared" si="65"/>
        <v>0</v>
      </c>
      <c r="N295" s="124"/>
    </row>
    <row r="296" spans="1:14" s="42" customFormat="1" ht="12.75">
      <c r="A296" s="140">
        <v>291</v>
      </c>
      <c r="B296" s="135"/>
      <c r="C296" s="43"/>
      <c r="D296" s="46" t="s">
        <v>397</v>
      </c>
      <c r="E296" s="11">
        <v>134500</v>
      </c>
      <c r="F296" s="11">
        <v>5000</v>
      </c>
      <c r="G296" s="11">
        <v>5000</v>
      </c>
      <c r="H296" s="36">
        <v>5000</v>
      </c>
      <c r="I296" s="170"/>
      <c r="J296" s="49"/>
      <c r="K296" s="35"/>
      <c r="L296" s="149">
        <f t="shared" si="64"/>
        <v>0</v>
      </c>
      <c r="M296" s="74">
        <f t="shared" si="65"/>
        <v>0</v>
      </c>
      <c r="N296" s="124"/>
    </row>
    <row r="297" spans="1:14" s="23" customFormat="1" ht="63.75">
      <c r="A297" s="134">
        <v>292</v>
      </c>
      <c r="B297" s="135"/>
      <c r="C297" s="43"/>
      <c r="D297" s="46" t="s">
        <v>398</v>
      </c>
      <c r="E297" s="11">
        <v>183660</v>
      </c>
      <c r="F297" s="11">
        <v>225648</v>
      </c>
      <c r="G297" s="11">
        <v>225648</v>
      </c>
      <c r="H297" s="36"/>
      <c r="I297" s="170">
        <v>225648</v>
      </c>
      <c r="J297" s="49">
        <v>225648</v>
      </c>
      <c r="K297" s="35"/>
      <c r="L297" s="149">
        <f t="shared" si="64"/>
        <v>1</v>
      </c>
      <c r="M297" s="74">
        <f t="shared" si="65"/>
        <v>0.0008100251801780842</v>
      </c>
      <c r="N297" s="124"/>
    </row>
    <row r="298" spans="1:14" s="23" customFormat="1" ht="51">
      <c r="A298" s="140">
        <v>293</v>
      </c>
      <c r="B298" s="135"/>
      <c r="C298" s="43"/>
      <c r="D298" s="46" t="s">
        <v>541</v>
      </c>
      <c r="E298" s="11">
        <v>171145</v>
      </c>
      <c r="F298" s="11">
        <v>248732</v>
      </c>
      <c r="G298" s="11">
        <v>248732</v>
      </c>
      <c r="H298" s="36"/>
      <c r="I298" s="170">
        <v>248732</v>
      </c>
      <c r="J298" s="49">
        <v>248732</v>
      </c>
      <c r="K298" s="35"/>
      <c r="L298" s="149">
        <f t="shared" si="64"/>
        <v>1</v>
      </c>
      <c r="M298" s="74">
        <f t="shared" si="65"/>
        <v>0.0008928915085267995</v>
      </c>
      <c r="N298" s="124"/>
    </row>
    <row r="299" spans="1:14" s="23" customFormat="1" ht="12.75">
      <c r="A299" s="134">
        <v>294</v>
      </c>
      <c r="B299" s="135"/>
      <c r="C299" s="43"/>
      <c r="D299" s="46" t="s">
        <v>399</v>
      </c>
      <c r="E299" s="11">
        <v>30000</v>
      </c>
      <c r="F299" s="11">
        <v>30000</v>
      </c>
      <c r="G299" s="11">
        <v>30000</v>
      </c>
      <c r="H299" s="36"/>
      <c r="I299" s="170">
        <v>26569</v>
      </c>
      <c r="J299" s="49">
        <v>26569</v>
      </c>
      <c r="K299" s="35"/>
      <c r="L299" s="149">
        <f t="shared" si="64"/>
        <v>0.8856333333333334</v>
      </c>
      <c r="M299" s="74">
        <f t="shared" si="65"/>
        <v>9.537668852438985E-05</v>
      </c>
      <c r="N299" s="124"/>
    </row>
    <row r="300" spans="1:14" s="23" customFormat="1" ht="25.5">
      <c r="A300" s="140">
        <v>295</v>
      </c>
      <c r="B300" s="135"/>
      <c r="C300" s="43"/>
      <c r="D300" s="46" t="s">
        <v>542</v>
      </c>
      <c r="E300" s="11">
        <v>380000</v>
      </c>
      <c r="F300" s="11">
        <v>176633</v>
      </c>
      <c r="G300" s="11">
        <v>176633</v>
      </c>
      <c r="H300" s="36">
        <v>176633</v>
      </c>
      <c r="I300" s="170"/>
      <c r="J300" s="49"/>
      <c r="K300" s="35"/>
      <c r="L300" s="149">
        <f t="shared" si="64"/>
        <v>0</v>
      </c>
      <c r="M300" s="74">
        <f t="shared" si="65"/>
        <v>0</v>
      </c>
      <c r="N300" s="124"/>
    </row>
    <row r="301" spans="1:14" s="23" customFormat="1" ht="12.75">
      <c r="A301" s="134">
        <v>296</v>
      </c>
      <c r="B301" s="135"/>
      <c r="C301" s="43"/>
      <c r="D301" s="46" t="s">
        <v>405</v>
      </c>
      <c r="E301" s="11">
        <v>250000</v>
      </c>
      <c r="F301" s="11">
        <v>158700</v>
      </c>
      <c r="G301" s="11">
        <v>158700</v>
      </c>
      <c r="H301" s="36">
        <v>158700</v>
      </c>
      <c r="I301" s="170"/>
      <c r="J301" s="49"/>
      <c r="K301" s="35"/>
      <c r="L301" s="149">
        <f t="shared" si="64"/>
        <v>0</v>
      </c>
      <c r="M301" s="74">
        <f t="shared" si="65"/>
        <v>0</v>
      </c>
      <c r="N301" s="124"/>
    </row>
    <row r="302" spans="1:14" s="42" customFormat="1" ht="63.75">
      <c r="A302" s="140">
        <v>297</v>
      </c>
      <c r="B302" s="135"/>
      <c r="C302" s="43"/>
      <c r="D302" s="46" t="s">
        <v>438</v>
      </c>
      <c r="E302" s="11"/>
      <c r="F302" s="11">
        <v>8406</v>
      </c>
      <c r="G302" s="11">
        <v>8406</v>
      </c>
      <c r="H302" s="36"/>
      <c r="I302" s="170"/>
      <c r="J302" s="49"/>
      <c r="K302" s="35"/>
      <c r="L302" s="149">
        <f t="shared" si="64"/>
        <v>0</v>
      </c>
      <c r="M302" s="74">
        <f t="shared" si="65"/>
        <v>0</v>
      </c>
      <c r="N302" s="124"/>
    </row>
    <row r="303" spans="1:14" s="42" customFormat="1" ht="51">
      <c r="A303" s="134">
        <v>298</v>
      </c>
      <c r="B303" s="135"/>
      <c r="C303" s="43"/>
      <c r="D303" s="46" t="s">
        <v>460</v>
      </c>
      <c r="E303" s="11"/>
      <c r="F303" s="11">
        <v>9805</v>
      </c>
      <c r="G303" s="11">
        <v>9805</v>
      </c>
      <c r="H303" s="36"/>
      <c r="I303" s="170"/>
      <c r="J303" s="49"/>
      <c r="K303" s="35"/>
      <c r="L303" s="149">
        <f t="shared" si="64"/>
        <v>0</v>
      </c>
      <c r="M303" s="74">
        <f t="shared" si="65"/>
        <v>0</v>
      </c>
      <c r="N303" s="124"/>
    </row>
    <row r="304" spans="1:14" s="23" customFormat="1" ht="25.5">
      <c r="A304" s="140">
        <v>299</v>
      </c>
      <c r="B304" s="135"/>
      <c r="C304" s="43"/>
      <c r="D304" s="46" t="s">
        <v>543</v>
      </c>
      <c r="E304" s="11">
        <v>200000</v>
      </c>
      <c r="F304" s="11">
        <v>110000</v>
      </c>
      <c r="G304" s="11"/>
      <c r="H304" s="36"/>
      <c r="I304" s="170">
        <v>74308</v>
      </c>
      <c r="J304" s="49"/>
      <c r="K304" s="35"/>
      <c r="L304" s="149">
        <f t="shared" si="64"/>
        <v>0.6755272727272728</v>
      </c>
      <c r="M304" s="74">
        <f t="shared" si="65"/>
        <v>0.00026674887917762656</v>
      </c>
      <c r="N304" s="124"/>
    </row>
    <row r="305" spans="1:14" s="23" customFormat="1" ht="20.25" customHeight="1">
      <c r="A305" s="142">
        <v>300</v>
      </c>
      <c r="B305" s="137">
        <v>851</v>
      </c>
      <c r="C305" s="26"/>
      <c r="D305" s="27" t="s">
        <v>76</v>
      </c>
      <c r="E305" s="27">
        <f aca="true" t="shared" si="74" ref="E305:K305">E306+E316+E318+E321+E325</f>
        <v>5237489</v>
      </c>
      <c r="F305" s="27">
        <f t="shared" si="74"/>
        <v>5167637</v>
      </c>
      <c r="G305" s="27">
        <f t="shared" si="74"/>
        <v>4946773</v>
      </c>
      <c r="H305" s="76">
        <f t="shared" si="74"/>
        <v>386074</v>
      </c>
      <c r="I305" s="167">
        <f t="shared" si="74"/>
        <v>4864133</v>
      </c>
      <c r="J305" s="162">
        <f t="shared" si="74"/>
        <v>4648679</v>
      </c>
      <c r="K305" s="76">
        <f t="shared" si="74"/>
        <v>385516</v>
      </c>
      <c r="L305" s="150">
        <f aca="true" t="shared" si="75" ref="L305:L326">I305/F305</f>
        <v>0.9412683205109028</v>
      </c>
      <c r="M305" s="75">
        <f aca="true" t="shared" si="76" ref="M305:M326">I305/$I$564</f>
        <v>0.017461135085332754</v>
      </c>
      <c r="N305" s="124"/>
    </row>
    <row r="306" spans="1:14" s="23" customFormat="1" ht="12.75">
      <c r="A306" s="140">
        <v>301</v>
      </c>
      <c r="B306" s="135"/>
      <c r="C306" s="43">
        <v>85121</v>
      </c>
      <c r="D306" s="48" t="s">
        <v>273</v>
      </c>
      <c r="E306" s="39">
        <f aca="true" t="shared" si="77" ref="E306:K306">SUM(E307:E315)</f>
        <v>1008964</v>
      </c>
      <c r="F306" s="39">
        <f t="shared" si="77"/>
        <v>1055064</v>
      </c>
      <c r="G306" s="39">
        <f t="shared" si="77"/>
        <v>939964</v>
      </c>
      <c r="H306" s="79">
        <f t="shared" si="77"/>
        <v>0</v>
      </c>
      <c r="I306" s="168">
        <f t="shared" si="77"/>
        <v>821590</v>
      </c>
      <c r="J306" s="159">
        <f t="shared" si="77"/>
        <v>711900</v>
      </c>
      <c r="K306" s="79">
        <f t="shared" si="77"/>
        <v>0</v>
      </c>
      <c r="L306" s="151">
        <f t="shared" si="75"/>
        <v>0.7787110544952723</v>
      </c>
      <c r="M306" s="152">
        <f t="shared" si="76"/>
        <v>0.002949321898631994</v>
      </c>
      <c r="N306" s="124"/>
    </row>
    <row r="307" spans="1:14" s="42" customFormat="1" ht="25.5">
      <c r="A307" s="134">
        <v>302</v>
      </c>
      <c r="B307" s="135"/>
      <c r="C307" s="43"/>
      <c r="D307" s="46" t="s">
        <v>400</v>
      </c>
      <c r="E307" s="18">
        <v>350000</v>
      </c>
      <c r="F307" s="18">
        <v>350000</v>
      </c>
      <c r="G307" s="18">
        <v>350000</v>
      </c>
      <c r="H307" s="36"/>
      <c r="I307" s="169">
        <v>349944</v>
      </c>
      <c r="J307" s="193">
        <v>349944</v>
      </c>
      <c r="K307" s="18"/>
      <c r="L307" s="149">
        <f t="shared" si="75"/>
        <v>0.99984</v>
      </c>
      <c r="M307" s="74">
        <f t="shared" si="76"/>
        <v>0.001256219650305961</v>
      </c>
      <c r="N307" s="124"/>
    </row>
    <row r="308" spans="1:14" s="42" customFormat="1" ht="12.75">
      <c r="A308" s="140">
        <v>303</v>
      </c>
      <c r="B308" s="135"/>
      <c r="C308" s="43"/>
      <c r="D308" s="46" t="s">
        <v>544</v>
      </c>
      <c r="E308" s="18">
        <v>20000</v>
      </c>
      <c r="F308" s="18">
        <v>20000</v>
      </c>
      <c r="G308" s="18">
        <v>20000</v>
      </c>
      <c r="H308" s="36"/>
      <c r="I308" s="169">
        <v>10492</v>
      </c>
      <c r="J308" s="193">
        <v>10492</v>
      </c>
      <c r="K308" s="18"/>
      <c r="L308" s="149">
        <f t="shared" si="75"/>
        <v>0.5246</v>
      </c>
      <c r="M308" s="74">
        <f t="shared" si="76"/>
        <v>3.766390214151448E-05</v>
      </c>
      <c r="N308" s="124"/>
    </row>
    <row r="309" spans="1:14" s="42" customFormat="1" ht="38.25">
      <c r="A309" s="134">
        <v>304</v>
      </c>
      <c r="B309" s="135"/>
      <c r="C309" s="43"/>
      <c r="D309" s="46" t="s">
        <v>545</v>
      </c>
      <c r="E309" s="18">
        <v>45200</v>
      </c>
      <c r="F309" s="18">
        <v>37200</v>
      </c>
      <c r="G309" s="18">
        <v>37200</v>
      </c>
      <c r="H309" s="36"/>
      <c r="I309" s="169">
        <v>16600</v>
      </c>
      <c r="J309" s="193">
        <v>16600</v>
      </c>
      <c r="K309" s="18"/>
      <c r="L309" s="149">
        <f t="shared" si="75"/>
        <v>0.44623655913978494</v>
      </c>
      <c r="M309" s="74">
        <f t="shared" si="76"/>
        <v>5.95902378525677E-05</v>
      </c>
      <c r="N309" s="124"/>
    </row>
    <row r="310" spans="1:14" s="42" customFormat="1" ht="38.25">
      <c r="A310" s="140">
        <v>305</v>
      </c>
      <c r="B310" s="135"/>
      <c r="C310" s="43"/>
      <c r="D310" s="46" t="s">
        <v>546</v>
      </c>
      <c r="E310" s="18">
        <v>6000</v>
      </c>
      <c r="F310" s="18">
        <v>6000</v>
      </c>
      <c r="G310" s="18">
        <v>6000</v>
      </c>
      <c r="H310" s="36"/>
      <c r="I310" s="169">
        <v>3075</v>
      </c>
      <c r="J310" s="193">
        <v>3075</v>
      </c>
      <c r="K310" s="18"/>
      <c r="L310" s="149">
        <f t="shared" si="75"/>
        <v>0.5125</v>
      </c>
      <c r="M310" s="74">
        <f t="shared" si="76"/>
        <v>1.1038553096183476E-05</v>
      </c>
      <c r="N310" s="124"/>
    </row>
    <row r="311" spans="1:14" s="42" customFormat="1" ht="12.75">
      <c r="A311" s="134">
        <v>306</v>
      </c>
      <c r="B311" s="135"/>
      <c r="C311" s="43"/>
      <c r="D311" s="46" t="s">
        <v>547</v>
      </c>
      <c r="E311" s="18">
        <v>200000</v>
      </c>
      <c r="F311" s="18">
        <v>200000</v>
      </c>
      <c r="G311" s="18">
        <v>200000</v>
      </c>
      <c r="H311" s="36"/>
      <c r="I311" s="169">
        <v>10000</v>
      </c>
      <c r="J311" s="193">
        <v>10000</v>
      </c>
      <c r="K311" s="18"/>
      <c r="L311" s="149">
        <f t="shared" si="75"/>
        <v>0.05</v>
      </c>
      <c r="M311" s="74">
        <f t="shared" si="76"/>
        <v>3.5897733646125125E-05</v>
      </c>
      <c r="N311" s="124"/>
    </row>
    <row r="312" spans="1:14" s="42" customFormat="1" ht="12.75">
      <c r="A312" s="140">
        <v>307</v>
      </c>
      <c r="B312" s="135"/>
      <c r="C312" s="43"/>
      <c r="D312" s="46" t="s">
        <v>548</v>
      </c>
      <c r="E312" s="18">
        <v>75000</v>
      </c>
      <c r="F312" s="18">
        <v>75000</v>
      </c>
      <c r="G312" s="18"/>
      <c r="H312" s="36"/>
      <c r="I312" s="169">
        <v>69590</v>
      </c>
      <c r="J312" s="131"/>
      <c r="K312" s="18"/>
      <c r="L312" s="149">
        <f t="shared" si="75"/>
        <v>0.9278666666666666</v>
      </c>
      <c r="M312" s="74">
        <f t="shared" si="76"/>
        <v>0.00024981232844338477</v>
      </c>
      <c r="N312" s="124"/>
    </row>
    <row r="313" spans="1:14" s="42" customFormat="1" ht="12.75">
      <c r="A313" s="134">
        <v>308</v>
      </c>
      <c r="B313" s="135"/>
      <c r="C313" s="43"/>
      <c r="D313" s="46" t="s">
        <v>549</v>
      </c>
      <c r="E313" s="18">
        <v>25000</v>
      </c>
      <c r="F313" s="18">
        <v>25000</v>
      </c>
      <c r="G313" s="18"/>
      <c r="H313" s="36"/>
      <c r="I313" s="169">
        <v>25000</v>
      </c>
      <c r="J313" s="131"/>
      <c r="K313" s="18"/>
      <c r="L313" s="149">
        <f t="shared" si="75"/>
        <v>1</v>
      </c>
      <c r="M313" s="74">
        <f t="shared" si="76"/>
        <v>8.974433411531281E-05</v>
      </c>
      <c r="N313" s="124"/>
    </row>
    <row r="314" spans="1:14" s="23" customFormat="1" ht="25.5">
      <c r="A314" s="140">
        <v>309</v>
      </c>
      <c r="B314" s="135"/>
      <c r="C314" s="43"/>
      <c r="D314" s="46" t="s">
        <v>550</v>
      </c>
      <c r="E314" s="18"/>
      <c r="F314" s="18">
        <v>15100</v>
      </c>
      <c r="G314" s="18"/>
      <c r="H314" s="36"/>
      <c r="I314" s="169">
        <v>15100</v>
      </c>
      <c r="J314" s="129"/>
      <c r="K314" s="36"/>
      <c r="L314" s="149">
        <f t="shared" si="75"/>
        <v>1</v>
      </c>
      <c r="M314" s="74">
        <f t="shared" si="76"/>
        <v>5.4205577805648935E-05</v>
      </c>
      <c r="N314" s="124"/>
    </row>
    <row r="315" spans="1:14" s="42" customFormat="1" ht="12.75">
      <c r="A315" s="134">
        <v>310</v>
      </c>
      <c r="B315" s="135"/>
      <c r="C315" s="43"/>
      <c r="D315" s="46" t="s">
        <v>423</v>
      </c>
      <c r="E315" s="18">
        <v>287764</v>
      </c>
      <c r="F315" s="18">
        <v>326764</v>
      </c>
      <c r="G315" s="18">
        <v>326764</v>
      </c>
      <c r="H315" s="36"/>
      <c r="I315" s="169">
        <v>321789</v>
      </c>
      <c r="J315" s="129">
        <v>321789</v>
      </c>
      <c r="K315" s="36"/>
      <c r="L315" s="149">
        <f t="shared" si="75"/>
        <v>0.9847749446083411</v>
      </c>
      <c r="M315" s="74">
        <f t="shared" si="76"/>
        <v>0.0011551495812252958</v>
      </c>
      <c r="N315" s="124"/>
    </row>
    <row r="316" spans="1:14" s="23" customFormat="1" ht="12.75">
      <c r="A316" s="140">
        <v>311</v>
      </c>
      <c r="B316" s="135"/>
      <c r="C316" s="43">
        <v>85154</v>
      </c>
      <c r="D316" s="48" t="s">
        <v>274</v>
      </c>
      <c r="E316" s="39">
        <f aca="true" t="shared" si="78" ref="E316:K316">E317</f>
        <v>1375025</v>
      </c>
      <c r="F316" s="39">
        <f t="shared" si="78"/>
        <v>1445025</v>
      </c>
      <c r="G316" s="39">
        <f t="shared" si="78"/>
        <v>1445025</v>
      </c>
      <c r="H316" s="79">
        <f t="shared" si="78"/>
        <v>10174</v>
      </c>
      <c r="I316" s="168">
        <f t="shared" si="78"/>
        <v>1376066</v>
      </c>
      <c r="J316" s="159">
        <f t="shared" si="78"/>
        <v>1376066</v>
      </c>
      <c r="K316" s="79">
        <f t="shared" si="78"/>
        <v>10174</v>
      </c>
      <c r="L316" s="151">
        <f t="shared" si="75"/>
        <v>0.952278334284874</v>
      </c>
      <c r="M316" s="152">
        <f t="shared" si="76"/>
        <v>0.004939765074748881</v>
      </c>
      <c r="N316" s="124"/>
    </row>
    <row r="317" spans="1:14" s="23" customFormat="1" ht="38.25">
      <c r="A317" s="134">
        <v>312</v>
      </c>
      <c r="B317" s="136"/>
      <c r="C317" s="22"/>
      <c r="D317" s="46" t="s">
        <v>551</v>
      </c>
      <c r="E317" s="18">
        <v>1375025</v>
      </c>
      <c r="F317" s="18">
        <v>1445025</v>
      </c>
      <c r="G317" s="18">
        <v>1445025</v>
      </c>
      <c r="H317" s="36">
        <v>10174</v>
      </c>
      <c r="I317" s="169">
        <v>1376066</v>
      </c>
      <c r="J317" s="129">
        <v>1376066</v>
      </c>
      <c r="K317" s="36">
        <v>10174</v>
      </c>
      <c r="L317" s="149">
        <f t="shared" si="75"/>
        <v>0.952278334284874</v>
      </c>
      <c r="M317" s="74">
        <f t="shared" si="76"/>
        <v>0.004939765074748881</v>
      </c>
      <c r="N317" s="124"/>
    </row>
    <row r="318" spans="1:14" s="42" customFormat="1" ht="38.25">
      <c r="A318" s="140">
        <v>313</v>
      </c>
      <c r="B318" s="136"/>
      <c r="C318" s="43">
        <v>85156</v>
      </c>
      <c r="D318" s="48" t="s">
        <v>275</v>
      </c>
      <c r="E318" s="39">
        <f aca="true" t="shared" si="79" ref="E318:K318">E319+E320</f>
        <v>2083000</v>
      </c>
      <c r="F318" s="39">
        <f t="shared" si="79"/>
        <v>2037714</v>
      </c>
      <c r="G318" s="39">
        <f t="shared" si="79"/>
        <v>2037714</v>
      </c>
      <c r="H318" s="79">
        <f t="shared" si="79"/>
        <v>0</v>
      </c>
      <c r="I318" s="168">
        <f t="shared" si="79"/>
        <v>2037372</v>
      </c>
      <c r="J318" s="159">
        <f t="shared" si="79"/>
        <v>2037372</v>
      </c>
      <c r="K318" s="79">
        <f t="shared" si="79"/>
        <v>0</v>
      </c>
      <c r="L318" s="151">
        <f t="shared" si="75"/>
        <v>0.999832164867101</v>
      </c>
      <c r="M318" s="152">
        <f t="shared" si="76"/>
        <v>0.007313703739407324</v>
      </c>
      <c r="N318" s="124"/>
    </row>
    <row r="319" spans="1:14" s="23" customFormat="1" ht="51">
      <c r="A319" s="134">
        <v>314</v>
      </c>
      <c r="B319" s="136"/>
      <c r="C319" s="22"/>
      <c r="D319" s="45" t="s">
        <v>401</v>
      </c>
      <c r="E319" s="18">
        <v>58000</v>
      </c>
      <c r="F319" s="18">
        <v>9266</v>
      </c>
      <c r="G319" s="18">
        <v>9266</v>
      </c>
      <c r="H319" s="36"/>
      <c r="I319" s="169">
        <v>8924</v>
      </c>
      <c r="J319" s="129">
        <v>8924</v>
      </c>
      <c r="K319" s="36"/>
      <c r="L319" s="149">
        <f t="shared" si="75"/>
        <v>0.9630908698467515</v>
      </c>
      <c r="M319" s="74">
        <f t="shared" si="76"/>
        <v>3.203513750580206E-05</v>
      </c>
      <c r="N319" s="124"/>
    </row>
    <row r="320" spans="1:14" s="23" customFormat="1" ht="51">
      <c r="A320" s="140">
        <v>315</v>
      </c>
      <c r="B320" s="136"/>
      <c r="C320" s="22"/>
      <c r="D320" s="45" t="s">
        <v>402</v>
      </c>
      <c r="E320" s="18">
        <v>2025000</v>
      </c>
      <c r="F320" s="18">
        <v>2028448</v>
      </c>
      <c r="G320" s="18">
        <v>2028448</v>
      </c>
      <c r="H320" s="36"/>
      <c r="I320" s="169">
        <v>2028448</v>
      </c>
      <c r="J320" s="129">
        <v>2028448</v>
      </c>
      <c r="K320" s="36"/>
      <c r="L320" s="149">
        <f t="shared" si="75"/>
        <v>1</v>
      </c>
      <c r="M320" s="74">
        <f t="shared" si="76"/>
        <v>0.0072816686019015215</v>
      </c>
      <c r="N320" s="124"/>
    </row>
    <row r="321" spans="1:14" s="23" customFormat="1" ht="12.75">
      <c r="A321" s="134">
        <v>316</v>
      </c>
      <c r="B321" s="135"/>
      <c r="C321" s="43">
        <v>85158</v>
      </c>
      <c r="D321" s="48" t="s">
        <v>276</v>
      </c>
      <c r="E321" s="39">
        <f aca="true" t="shared" si="80" ref="E321:K321">E322+E324</f>
        <v>670500</v>
      </c>
      <c r="F321" s="39">
        <f t="shared" si="80"/>
        <v>529834</v>
      </c>
      <c r="G321" s="39">
        <f t="shared" si="80"/>
        <v>524070</v>
      </c>
      <c r="H321" s="79">
        <f t="shared" si="80"/>
        <v>375900</v>
      </c>
      <c r="I321" s="168">
        <f t="shared" si="80"/>
        <v>529105</v>
      </c>
      <c r="J321" s="159">
        <f t="shared" si="80"/>
        <v>523341</v>
      </c>
      <c r="K321" s="79">
        <f t="shared" si="80"/>
        <v>375342</v>
      </c>
      <c r="L321" s="151">
        <f t="shared" si="75"/>
        <v>0.9986240973587954</v>
      </c>
      <c r="M321" s="152">
        <f t="shared" si="76"/>
        <v>0.0018993670360833033</v>
      </c>
      <c r="N321" s="124"/>
    </row>
    <row r="322" spans="1:14" s="23" customFormat="1" ht="12.75">
      <c r="A322" s="140">
        <v>317</v>
      </c>
      <c r="B322" s="136"/>
      <c r="C322" s="22"/>
      <c r="D322" s="47" t="s">
        <v>617</v>
      </c>
      <c r="E322" s="18">
        <v>635500</v>
      </c>
      <c r="F322" s="18">
        <v>524070</v>
      </c>
      <c r="G322" s="18">
        <v>524070</v>
      </c>
      <c r="H322" s="36">
        <v>375900</v>
      </c>
      <c r="I322" s="169">
        <v>523341</v>
      </c>
      <c r="J322" s="129">
        <v>523341</v>
      </c>
      <c r="K322" s="36">
        <v>375342</v>
      </c>
      <c r="L322" s="149">
        <f t="shared" si="75"/>
        <v>0.9986089644513138</v>
      </c>
      <c r="M322" s="74">
        <f t="shared" si="76"/>
        <v>0.001878675582409677</v>
      </c>
      <c r="N322" s="124"/>
    </row>
    <row r="323" spans="1:14" s="23" customFormat="1" ht="25.5">
      <c r="A323" s="134">
        <v>318</v>
      </c>
      <c r="B323" s="136"/>
      <c r="C323" s="22"/>
      <c r="D323" s="46" t="s">
        <v>552</v>
      </c>
      <c r="E323" s="18">
        <v>340000</v>
      </c>
      <c r="F323" s="18">
        <v>340000</v>
      </c>
      <c r="G323" s="18">
        <v>340000</v>
      </c>
      <c r="H323" s="36"/>
      <c r="I323" s="169">
        <v>340000</v>
      </c>
      <c r="J323" s="129">
        <v>340000</v>
      </c>
      <c r="K323" s="36"/>
      <c r="L323" s="149">
        <f t="shared" si="75"/>
        <v>1</v>
      </c>
      <c r="M323" s="74">
        <f t="shared" si="76"/>
        <v>0.0012205229439682542</v>
      </c>
      <c r="N323" s="124"/>
    </row>
    <row r="324" spans="1:14" s="23" customFormat="1" ht="12.75">
      <c r="A324" s="140">
        <v>319</v>
      </c>
      <c r="B324" s="136"/>
      <c r="C324" s="22"/>
      <c r="D324" s="46" t="s">
        <v>553</v>
      </c>
      <c r="E324" s="18">
        <v>35000</v>
      </c>
      <c r="F324" s="18">
        <v>5764</v>
      </c>
      <c r="G324" s="18"/>
      <c r="H324" s="36"/>
      <c r="I324" s="169">
        <v>5764</v>
      </c>
      <c r="J324" s="129"/>
      <c r="K324" s="36"/>
      <c r="L324" s="149">
        <f t="shared" si="75"/>
        <v>1</v>
      </c>
      <c r="M324" s="74">
        <f t="shared" si="76"/>
        <v>2.069145367362652E-05</v>
      </c>
      <c r="N324" s="124"/>
    </row>
    <row r="325" spans="1:14" s="23" customFormat="1" ht="12.75">
      <c r="A325" s="134">
        <v>320</v>
      </c>
      <c r="B325" s="135"/>
      <c r="C325" s="43">
        <v>85195</v>
      </c>
      <c r="D325" s="48" t="s">
        <v>159</v>
      </c>
      <c r="E325" s="39">
        <f aca="true" t="shared" si="81" ref="E325:K325">E326</f>
        <v>100000</v>
      </c>
      <c r="F325" s="39">
        <f t="shared" si="81"/>
        <v>100000</v>
      </c>
      <c r="G325" s="39">
        <f t="shared" si="81"/>
        <v>0</v>
      </c>
      <c r="H325" s="79">
        <f t="shared" si="81"/>
        <v>0</v>
      </c>
      <c r="I325" s="168">
        <f t="shared" si="81"/>
        <v>100000</v>
      </c>
      <c r="J325" s="159">
        <f t="shared" si="81"/>
        <v>0</v>
      </c>
      <c r="K325" s="79">
        <f t="shared" si="81"/>
        <v>0</v>
      </c>
      <c r="L325" s="151">
        <f t="shared" si="75"/>
        <v>1</v>
      </c>
      <c r="M325" s="152">
        <f t="shared" si="76"/>
        <v>0.00035897733646125124</v>
      </c>
      <c r="N325" s="124"/>
    </row>
    <row r="326" spans="1:14" s="23" customFormat="1" ht="25.5">
      <c r="A326" s="140">
        <v>321</v>
      </c>
      <c r="B326" s="136"/>
      <c r="C326" s="22"/>
      <c r="D326" s="46" t="s">
        <v>554</v>
      </c>
      <c r="E326" s="18">
        <v>100000</v>
      </c>
      <c r="F326" s="18">
        <v>100000</v>
      </c>
      <c r="G326" s="18"/>
      <c r="H326" s="36"/>
      <c r="I326" s="169">
        <v>100000</v>
      </c>
      <c r="J326" s="129"/>
      <c r="K326" s="36"/>
      <c r="L326" s="149">
        <f t="shared" si="75"/>
        <v>1</v>
      </c>
      <c r="M326" s="74">
        <f t="shared" si="76"/>
        <v>0.00035897733646125124</v>
      </c>
      <c r="N326" s="124"/>
    </row>
    <row r="327" spans="1:14" s="42" customFormat="1" ht="20.25" customHeight="1">
      <c r="A327" s="142">
        <v>322</v>
      </c>
      <c r="B327" s="137">
        <v>853</v>
      </c>
      <c r="C327" s="26"/>
      <c r="D327" s="27" t="s">
        <v>81</v>
      </c>
      <c r="E327" s="27">
        <f aca="true" t="shared" si="82" ref="E327:K327">E328+E334+E340+E344+E346+E353+E355+E358+E361+E364+E366+E371+E373+E376+E378+E381+E384+E387+E393</f>
        <v>29008955</v>
      </c>
      <c r="F327" s="27">
        <f t="shared" si="82"/>
        <v>31264460</v>
      </c>
      <c r="G327" s="27">
        <f t="shared" si="82"/>
        <v>31165169</v>
      </c>
      <c r="H327" s="76">
        <f t="shared" si="82"/>
        <v>11357309</v>
      </c>
      <c r="I327" s="167">
        <f t="shared" si="82"/>
        <v>30436889</v>
      </c>
      <c r="J327" s="162">
        <f t="shared" si="82"/>
        <v>30339143</v>
      </c>
      <c r="K327" s="76">
        <f t="shared" si="82"/>
        <v>11230790</v>
      </c>
      <c r="L327" s="150">
        <f aca="true" t="shared" si="83" ref="L327:L390">I327/F327</f>
        <v>0.9735299762094084</v>
      </c>
      <c r="M327" s="75">
        <f aca="true" t="shared" si="84" ref="M327:M390">I327/$I$564</f>
        <v>0.10926153343386757</v>
      </c>
      <c r="N327" s="124"/>
    </row>
    <row r="328" spans="1:14" s="23" customFormat="1" ht="12.75">
      <c r="A328" s="140">
        <v>323</v>
      </c>
      <c r="B328" s="135"/>
      <c r="C328" s="43">
        <v>85301</v>
      </c>
      <c r="D328" s="48" t="s">
        <v>277</v>
      </c>
      <c r="E328" s="39">
        <f aca="true" t="shared" si="85" ref="E328:K328">SUM(E329:E333)</f>
        <v>2930400</v>
      </c>
      <c r="F328" s="39">
        <f t="shared" si="85"/>
        <v>2957122</v>
      </c>
      <c r="G328" s="39">
        <f t="shared" si="85"/>
        <v>2957122</v>
      </c>
      <c r="H328" s="79">
        <f t="shared" si="85"/>
        <v>2160526</v>
      </c>
      <c r="I328" s="168">
        <f t="shared" si="85"/>
        <v>2889522</v>
      </c>
      <c r="J328" s="159">
        <f t="shared" si="85"/>
        <v>2889522</v>
      </c>
      <c r="K328" s="79">
        <f t="shared" si="85"/>
        <v>2104758</v>
      </c>
      <c r="L328" s="151">
        <f t="shared" si="83"/>
        <v>0.9771399353831192</v>
      </c>
      <c r="M328" s="152">
        <f t="shared" si="84"/>
        <v>0.010372729112061876</v>
      </c>
      <c r="N328" s="124"/>
    </row>
    <row r="329" spans="1:14" s="23" customFormat="1" ht="12.75">
      <c r="A329" s="134">
        <v>324</v>
      </c>
      <c r="B329" s="136"/>
      <c r="C329" s="22"/>
      <c r="D329" s="47" t="s">
        <v>340</v>
      </c>
      <c r="E329" s="18">
        <v>415900</v>
      </c>
      <c r="F329" s="18">
        <v>374700</v>
      </c>
      <c r="G329" s="18">
        <v>374700</v>
      </c>
      <c r="H329" s="36">
        <v>274700</v>
      </c>
      <c r="I329" s="169">
        <v>366822</v>
      </c>
      <c r="J329" s="129">
        <v>366822</v>
      </c>
      <c r="K329" s="36">
        <v>268097</v>
      </c>
      <c r="L329" s="149">
        <f t="shared" si="83"/>
        <v>0.9789751801441153</v>
      </c>
      <c r="M329" s="74">
        <f t="shared" si="84"/>
        <v>0.001316807845153891</v>
      </c>
      <c r="N329" s="124"/>
    </row>
    <row r="330" spans="1:14" s="23" customFormat="1" ht="38.25">
      <c r="A330" s="140">
        <v>325</v>
      </c>
      <c r="B330" s="136"/>
      <c r="C330" s="22"/>
      <c r="D330" s="47" t="s">
        <v>341</v>
      </c>
      <c r="E330" s="18">
        <v>478000</v>
      </c>
      <c r="F330" s="18">
        <v>558146</v>
      </c>
      <c r="G330" s="18">
        <v>558146</v>
      </c>
      <c r="H330" s="36">
        <v>415828</v>
      </c>
      <c r="I330" s="169">
        <v>557991</v>
      </c>
      <c r="J330" s="129">
        <v>557991</v>
      </c>
      <c r="K330" s="36">
        <v>415828</v>
      </c>
      <c r="L330" s="149">
        <f t="shared" si="83"/>
        <v>0.9997222948834176</v>
      </c>
      <c r="M330" s="74">
        <f t="shared" si="84"/>
        <v>0.0020030612294935006</v>
      </c>
      <c r="N330" s="124"/>
    </row>
    <row r="331" spans="1:14" s="42" customFormat="1" ht="12.75">
      <c r="A331" s="134">
        <v>326</v>
      </c>
      <c r="B331" s="136"/>
      <c r="C331" s="22"/>
      <c r="D331" s="47" t="s">
        <v>430</v>
      </c>
      <c r="E331" s="18">
        <v>846500</v>
      </c>
      <c r="F331" s="18">
        <v>784900</v>
      </c>
      <c r="G331" s="18">
        <v>784900</v>
      </c>
      <c r="H331" s="36">
        <v>612900</v>
      </c>
      <c r="I331" s="169">
        <v>734634</v>
      </c>
      <c r="J331" s="129">
        <v>734634</v>
      </c>
      <c r="K331" s="36">
        <v>563735</v>
      </c>
      <c r="L331" s="149">
        <f t="shared" si="83"/>
        <v>0.93595872085616</v>
      </c>
      <c r="M331" s="74">
        <f t="shared" si="84"/>
        <v>0.0026371695659387485</v>
      </c>
      <c r="N331" s="124"/>
    </row>
    <row r="332" spans="1:14" s="23" customFormat="1" ht="38.25">
      <c r="A332" s="140">
        <v>327</v>
      </c>
      <c r="B332" s="136"/>
      <c r="C332" s="22"/>
      <c r="D332" s="47" t="s">
        <v>342</v>
      </c>
      <c r="E332" s="18">
        <v>1040000</v>
      </c>
      <c r="F332" s="18">
        <v>1136576</v>
      </c>
      <c r="G332" s="18">
        <v>1136576</v>
      </c>
      <c r="H332" s="36">
        <v>857098</v>
      </c>
      <c r="I332" s="169">
        <v>1136576</v>
      </c>
      <c r="J332" s="129">
        <v>1136576</v>
      </c>
      <c r="K332" s="36">
        <v>857098</v>
      </c>
      <c r="L332" s="149">
        <f t="shared" si="83"/>
        <v>1</v>
      </c>
      <c r="M332" s="74">
        <f t="shared" si="84"/>
        <v>0.004080050251657831</v>
      </c>
      <c r="N332" s="124"/>
    </row>
    <row r="333" spans="1:14" s="23" customFormat="1" ht="63.75">
      <c r="A333" s="134">
        <v>328</v>
      </c>
      <c r="B333" s="136"/>
      <c r="C333" s="22"/>
      <c r="D333" s="46" t="s">
        <v>431</v>
      </c>
      <c r="E333" s="18">
        <v>150000</v>
      </c>
      <c r="F333" s="18">
        <v>102800</v>
      </c>
      <c r="G333" s="18">
        <v>102800</v>
      </c>
      <c r="H333" s="36"/>
      <c r="I333" s="169">
        <v>93499</v>
      </c>
      <c r="J333" s="129">
        <v>93499</v>
      </c>
      <c r="K333" s="36"/>
      <c r="L333" s="149">
        <f t="shared" si="83"/>
        <v>0.909523346303502</v>
      </c>
      <c r="M333" s="74">
        <f t="shared" si="84"/>
        <v>0.0003356402198179053</v>
      </c>
      <c r="N333" s="124"/>
    </row>
    <row r="334" spans="1:14" s="23" customFormat="1" ht="12.75">
      <c r="A334" s="140">
        <v>329</v>
      </c>
      <c r="B334" s="135"/>
      <c r="C334" s="43">
        <v>85302</v>
      </c>
      <c r="D334" s="48" t="s">
        <v>278</v>
      </c>
      <c r="E334" s="39">
        <f aca="true" t="shared" si="86" ref="E334:K334">SUM(E335:E339)</f>
        <v>4656900</v>
      </c>
      <c r="F334" s="39">
        <f t="shared" si="86"/>
        <v>4727610</v>
      </c>
      <c r="G334" s="39">
        <f t="shared" si="86"/>
        <v>4711110</v>
      </c>
      <c r="H334" s="79">
        <f t="shared" si="86"/>
        <v>2434200</v>
      </c>
      <c r="I334" s="168">
        <f t="shared" si="86"/>
        <v>4703278</v>
      </c>
      <c r="J334" s="159">
        <f t="shared" si="86"/>
        <v>4686930</v>
      </c>
      <c r="K334" s="79">
        <f t="shared" si="86"/>
        <v>2410473</v>
      </c>
      <c r="L334" s="151">
        <f t="shared" si="83"/>
        <v>0.9948532133572778</v>
      </c>
      <c r="M334" s="152">
        <f t="shared" si="84"/>
        <v>0.016883702090768008</v>
      </c>
      <c r="N334" s="124"/>
    </row>
    <row r="335" spans="1:14" s="42" customFormat="1" ht="12.75">
      <c r="A335" s="134">
        <v>330</v>
      </c>
      <c r="B335" s="135"/>
      <c r="C335" s="43"/>
      <c r="D335" s="47" t="s">
        <v>343</v>
      </c>
      <c r="E335" s="18">
        <v>965600</v>
      </c>
      <c r="F335" s="18">
        <v>965600</v>
      </c>
      <c r="G335" s="18">
        <v>965600</v>
      </c>
      <c r="H335" s="36">
        <v>754100</v>
      </c>
      <c r="I335" s="169">
        <v>947411</v>
      </c>
      <c r="J335" s="129">
        <v>947411</v>
      </c>
      <c r="K335" s="36">
        <v>736164</v>
      </c>
      <c r="L335" s="149">
        <f t="shared" si="83"/>
        <v>0.9811630074565038</v>
      </c>
      <c r="M335" s="74">
        <f t="shared" si="84"/>
        <v>0.003400990773140905</v>
      </c>
      <c r="N335" s="124"/>
    </row>
    <row r="336" spans="1:14" s="23" customFormat="1" ht="25.5">
      <c r="A336" s="140">
        <v>331</v>
      </c>
      <c r="B336" s="136"/>
      <c r="C336" s="22"/>
      <c r="D336" s="47" t="s">
        <v>344</v>
      </c>
      <c r="E336" s="18">
        <v>1005300</v>
      </c>
      <c r="F336" s="18">
        <v>1028800</v>
      </c>
      <c r="G336" s="18">
        <v>1028800</v>
      </c>
      <c r="H336" s="36"/>
      <c r="I336" s="169">
        <v>1028800</v>
      </c>
      <c r="J336" s="129">
        <v>1028800</v>
      </c>
      <c r="K336" s="36"/>
      <c r="L336" s="149">
        <f t="shared" si="83"/>
        <v>1</v>
      </c>
      <c r="M336" s="74">
        <f t="shared" si="84"/>
        <v>0.0036931588375133527</v>
      </c>
      <c r="N336" s="124"/>
    </row>
    <row r="337" spans="1:14" s="42" customFormat="1" ht="25.5">
      <c r="A337" s="134">
        <v>332</v>
      </c>
      <c r="B337" s="136"/>
      <c r="C337" s="22"/>
      <c r="D337" s="47" t="s">
        <v>618</v>
      </c>
      <c r="E337" s="18"/>
      <c r="F337" s="18">
        <v>16500</v>
      </c>
      <c r="G337" s="18"/>
      <c r="H337" s="36"/>
      <c r="I337" s="169">
        <v>16348</v>
      </c>
      <c r="J337" s="129"/>
      <c r="K337" s="36"/>
      <c r="L337" s="149">
        <f t="shared" si="83"/>
        <v>0.9907878787878788</v>
      </c>
      <c r="M337" s="74">
        <f t="shared" si="84"/>
        <v>5.8685614964685354E-05</v>
      </c>
      <c r="N337" s="124"/>
    </row>
    <row r="338" spans="1:14" s="23" customFormat="1" ht="51">
      <c r="A338" s="140">
        <v>333</v>
      </c>
      <c r="B338" s="136"/>
      <c r="C338" s="22"/>
      <c r="D338" s="57" t="s">
        <v>354</v>
      </c>
      <c r="E338" s="18">
        <v>1988000</v>
      </c>
      <c r="F338" s="18">
        <v>2010908</v>
      </c>
      <c r="G338" s="18">
        <v>2010908</v>
      </c>
      <c r="H338" s="36">
        <v>1680100</v>
      </c>
      <c r="I338" s="169">
        <v>2004917</v>
      </c>
      <c r="J338" s="129">
        <v>2004917</v>
      </c>
      <c r="K338" s="36">
        <v>1674309</v>
      </c>
      <c r="L338" s="149">
        <f t="shared" si="83"/>
        <v>0.9970207488358492</v>
      </c>
      <c r="M338" s="74">
        <f t="shared" si="84"/>
        <v>0.007197197644858825</v>
      </c>
      <c r="N338" s="124"/>
    </row>
    <row r="339" spans="1:14" s="23" customFormat="1" ht="51">
      <c r="A339" s="134">
        <v>334</v>
      </c>
      <c r="B339" s="136"/>
      <c r="C339" s="22"/>
      <c r="D339" s="57" t="s">
        <v>619</v>
      </c>
      <c r="E339" s="18">
        <v>698000</v>
      </c>
      <c r="F339" s="18">
        <v>705802</v>
      </c>
      <c r="G339" s="18">
        <v>705802</v>
      </c>
      <c r="H339" s="36"/>
      <c r="I339" s="169">
        <v>705802</v>
      </c>
      <c r="J339" s="129">
        <v>705802</v>
      </c>
      <c r="K339" s="36"/>
      <c r="L339" s="149">
        <f t="shared" si="83"/>
        <v>1</v>
      </c>
      <c r="M339" s="74">
        <f t="shared" si="84"/>
        <v>0.0025336692202902406</v>
      </c>
      <c r="N339" s="124"/>
    </row>
    <row r="340" spans="1:14" s="42" customFormat="1" ht="12.75">
      <c r="A340" s="140">
        <v>335</v>
      </c>
      <c r="B340" s="135"/>
      <c r="C340" s="43">
        <v>85303</v>
      </c>
      <c r="D340" s="48" t="s">
        <v>279</v>
      </c>
      <c r="E340" s="39">
        <f aca="true" t="shared" si="87" ref="E340:K340">SUM(E341:E343)</f>
        <v>300200</v>
      </c>
      <c r="F340" s="39">
        <f t="shared" si="87"/>
        <v>324300</v>
      </c>
      <c r="G340" s="39">
        <f t="shared" si="87"/>
        <v>324300</v>
      </c>
      <c r="H340" s="79">
        <f t="shared" si="87"/>
        <v>233470</v>
      </c>
      <c r="I340" s="168">
        <f t="shared" si="87"/>
        <v>316819</v>
      </c>
      <c r="J340" s="159">
        <f t="shared" si="87"/>
        <v>316819</v>
      </c>
      <c r="K340" s="79">
        <f t="shared" si="87"/>
        <v>232609</v>
      </c>
      <c r="L340" s="151">
        <f t="shared" si="83"/>
        <v>0.976931853222325</v>
      </c>
      <c r="M340" s="152">
        <f t="shared" si="84"/>
        <v>0.0011373084076031716</v>
      </c>
      <c r="N340" s="124"/>
    </row>
    <row r="341" spans="1:14" s="23" customFormat="1" ht="25.5">
      <c r="A341" s="134">
        <v>336</v>
      </c>
      <c r="B341" s="136"/>
      <c r="C341" s="22"/>
      <c r="D341" s="47" t="s">
        <v>620</v>
      </c>
      <c r="E341" s="18">
        <v>32000</v>
      </c>
      <c r="F341" s="18">
        <v>56100</v>
      </c>
      <c r="G341" s="18">
        <v>56100</v>
      </c>
      <c r="H341" s="36">
        <v>24100</v>
      </c>
      <c r="I341" s="169">
        <v>56087</v>
      </c>
      <c r="J341" s="129">
        <v>56087</v>
      </c>
      <c r="K341" s="36">
        <v>24100</v>
      </c>
      <c r="L341" s="149">
        <f t="shared" si="83"/>
        <v>0.9997682709447415</v>
      </c>
      <c r="M341" s="74">
        <f t="shared" si="84"/>
        <v>0.00020133961870102198</v>
      </c>
      <c r="N341" s="124"/>
    </row>
    <row r="342" spans="1:14" s="23" customFormat="1" ht="63.75">
      <c r="A342" s="140">
        <v>337</v>
      </c>
      <c r="B342" s="136"/>
      <c r="C342" s="22"/>
      <c r="D342" s="47" t="s">
        <v>445</v>
      </c>
      <c r="E342" s="18">
        <v>225000</v>
      </c>
      <c r="F342" s="18">
        <v>225000</v>
      </c>
      <c r="G342" s="18">
        <v>225000</v>
      </c>
      <c r="H342" s="36">
        <v>209370</v>
      </c>
      <c r="I342" s="169">
        <v>224132</v>
      </c>
      <c r="J342" s="129">
        <v>224132</v>
      </c>
      <c r="K342" s="36">
        <v>208509</v>
      </c>
      <c r="L342" s="149">
        <f t="shared" si="83"/>
        <v>0.9961422222222223</v>
      </c>
      <c r="M342" s="74">
        <f t="shared" si="84"/>
        <v>0.0008045830837573317</v>
      </c>
      <c r="N342" s="124"/>
    </row>
    <row r="343" spans="1:14" s="42" customFormat="1" ht="25.5">
      <c r="A343" s="134">
        <v>338</v>
      </c>
      <c r="B343" s="136"/>
      <c r="C343" s="22"/>
      <c r="D343" s="47" t="s">
        <v>621</v>
      </c>
      <c r="E343" s="18">
        <v>43200</v>
      </c>
      <c r="F343" s="18">
        <v>43200</v>
      </c>
      <c r="G343" s="18">
        <v>43200</v>
      </c>
      <c r="H343" s="36"/>
      <c r="I343" s="169">
        <v>36600</v>
      </c>
      <c r="J343" s="129">
        <v>36600</v>
      </c>
      <c r="K343" s="36"/>
      <c r="L343" s="149">
        <f t="shared" si="83"/>
        <v>0.8472222222222222</v>
      </c>
      <c r="M343" s="74">
        <f t="shared" si="84"/>
        <v>0.00013138570514481795</v>
      </c>
      <c r="N343" s="124"/>
    </row>
    <row r="344" spans="1:14" s="23" customFormat="1" ht="12" customHeight="1">
      <c r="A344" s="140">
        <v>339</v>
      </c>
      <c r="B344" s="136"/>
      <c r="C344" s="43">
        <v>85304</v>
      </c>
      <c r="D344" s="58" t="s">
        <v>280</v>
      </c>
      <c r="E344" s="39">
        <f aca="true" t="shared" si="88" ref="E344:K344">E345</f>
        <v>1517000</v>
      </c>
      <c r="F344" s="39">
        <f t="shared" si="88"/>
        <v>1989381</v>
      </c>
      <c r="G344" s="39">
        <f t="shared" si="88"/>
        <v>1989381</v>
      </c>
      <c r="H344" s="79">
        <f t="shared" si="88"/>
        <v>10300</v>
      </c>
      <c r="I344" s="168">
        <f t="shared" si="88"/>
        <v>1988451</v>
      </c>
      <c r="J344" s="159">
        <f t="shared" si="88"/>
        <v>1988451</v>
      </c>
      <c r="K344" s="79">
        <f t="shared" si="88"/>
        <v>10190</v>
      </c>
      <c r="L344" s="151">
        <f t="shared" si="83"/>
        <v>0.9995325179038103</v>
      </c>
      <c r="M344" s="152">
        <f t="shared" si="84"/>
        <v>0.007138088436637115</v>
      </c>
      <c r="N344" s="124"/>
    </row>
    <row r="345" spans="1:14" s="23" customFormat="1" ht="38.25">
      <c r="A345" s="134">
        <v>340</v>
      </c>
      <c r="B345" s="136"/>
      <c r="C345" s="22"/>
      <c r="D345" s="45" t="s">
        <v>403</v>
      </c>
      <c r="E345" s="18">
        <v>1517000</v>
      </c>
      <c r="F345" s="18">
        <v>1989381</v>
      </c>
      <c r="G345" s="18">
        <v>1989381</v>
      </c>
      <c r="H345" s="36">
        <v>10300</v>
      </c>
      <c r="I345" s="169">
        <v>1988451</v>
      </c>
      <c r="J345" s="129">
        <v>1988451</v>
      </c>
      <c r="K345" s="36">
        <v>10190</v>
      </c>
      <c r="L345" s="149">
        <f t="shared" si="83"/>
        <v>0.9995325179038103</v>
      </c>
      <c r="M345" s="74">
        <f t="shared" si="84"/>
        <v>0.007138088436637115</v>
      </c>
      <c r="N345" s="124"/>
    </row>
    <row r="346" spans="1:14" s="42" customFormat="1" ht="12.75">
      <c r="A346" s="140">
        <v>341</v>
      </c>
      <c r="B346" s="135"/>
      <c r="C346" s="43">
        <v>85305</v>
      </c>
      <c r="D346" s="48" t="s">
        <v>281</v>
      </c>
      <c r="E346" s="39">
        <f aca="true" t="shared" si="89" ref="E346:K346">SUM(E347:E352)</f>
        <v>2320800</v>
      </c>
      <c r="F346" s="39">
        <f t="shared" si="89"/>
        <v>2333545</v>
      </c>
      <c r="G346" s="39">
        <f t="shared" si="89"/>
        <v>2333545</v>
      </c>
      <c r="H346" s="79">
        <f t="shared" si="89"/>
        <v>1806100</v>
      </c>
      <c r="I346" s="168">
        <f t="shared" si="89"/>
        <v>2308185</v>
      </c>
      <c r="J346" s="159">
        <f t="shared" si="89"/>
        <v>2308185</v>
      </c>
      <c r="K346" s="79">
        <f t="shared" si="89"/>
        <v>1791420</v>
      </c>
      <c r="L346" s="151">
        <f t="shared" si="83"/>
        <v>0.9891324144166922</v>
      </c>
      <c r="M346" s="152">
        <f t="shared" si="84"/>
        <v>0.008285861033598131</v>
      </c>
      <c r="N346" s="124"/>
    </row>
    <row r="347" spans="1:14" s="23" customFormat="1" ht="12.75">
      <c r="A347" s="134">
        <v>342</v>
      </c>
      <c r="B347" s="135"/>
      <c r="C347" s="43"/>
      <c r="D347" s="47" t="s">
        <v>345</v>
      </c>
      <c r="E347" s="18">
        <v>326300</v>
      </c>
      <c r="F347" s="18">
        <v>326300</v>
      </c>
      <c r="G347" s="18">
        <v>326300</v>
      </c>
      <c r="H347" s="36">
        <v>260000</v>
      </c>
      <c r="I347" s="169">
        <v>322854</v>
      </c>
      <c r="J347" s="129">
        <v>322854</v>
      </c>
      <c r="K347" s="36">
        <v>257026</v>
      </c>
      <c r="L347" s="149">
        <f t="shared" si="83"/>
        <v>0.9894391664112779</v>
      </c>
      <c r="M347" s="74">
        <f t="shared" si="84"/>
        <v>0.001158972689858608</v>
      </c>
      <c r="N347" s="124"/>
    </row>
    <row r="348" spans="1:14" s="23" customFormat="1" ht="12.75">
      <c r="A348" s="140">
        <v>343</v>
      </c>
      <c r="B348" s="135"/>
      <c r="C348" s="43"/>
      <c r="D348" s="47" t="s">
        <v>346</v>
      </c>
      <c r="E348" s="18">
        <v>832000</v>
      </c>
      <c r="F348" s="18">
        <v>832000</v>
      </c>
      <c r="G348" s="18">
        <v>832000</v>
      </c>
      <c r="H348" s="36">
        <v>700000</v>
      </c>
      <c r="I348" s="169">
        <v>827004</v>
      </c>
      <c r="J348" s="129">
        <v>827004</v>
      </c>
      <c r="K348" s="36">
        <v>696216</v>
      </c>
      <c r="L348" s="149">
        <f t="shared" si="83"/>
        <v>0.9939951923076923</v>
      </c>
      <c r="M348" s="74">
        <f t="shared" si="84"/>
        <v>0.0029687569316280064</v>
      </c>
      <c r="N348" s="124"/>
    </row>
    <row r="349" spans="1:14" s="42" customFormat="1" ht="12.75">
      <c r="A349" s="134">
        <v>344</v>
      </c>
      <c r="B349" s="135"/>
      <c r="C349" s="43"/>
      <c r="D349" s="46" t="s">
        <v>555</v>
      </c>
      <c r="E349" s="18">
        <v>20000</v>
      </c>
      <c r="F349" s="18">
        <v>21065</v>
      </c>
      <c r="G349" s="18">
        <v>21065</v>
      </c>
      <c r="H349" s="36"/>
      <c r="I349" s="169">
        <v>21065</v>
      </c>
      <c r="J349" s="129">
        <v>21065</v>
      </c>
      <c r="K349" s="36"/>
      <c r="L349" s="149">
        <f t="shared" si="83"/>
        <v>1</v>
      </c>
      <c r="M349" s="74">
        <f t="shared" si="84"/>
        <v>7.561857592556258E-05</v>
      </c>
      <c r="N349" s="124"/>
    </row>
    <row r="350" spans="1:14" s="23" customFormat="1" ht="12.75">
      <c r="A350" s="140">
        <v>345</v>
      </c>
      <c r="B350" s="135"/>
      <c r="C350" s="43"/>
      <c r="D350" s="47" t="s">
        <v>347</v>
      </c>
      <c r="E350" s="18">
        <v>509400</v>
      </c>
      <c r="F350" s="18">
        <v>509400</v>
      </c>
      <c r="G350" s="18">
        <v>509400</v>
      </c>
      <c r="H350" s="36">
        <v>399400</v>
      </c>
      <c r="I350" s="169">
        <v>503915</v>
      </c>
      <c r="J350" s="129">
        <v>503915</v>
      </c>
      <c r="K350" s="36">
        <v>395096</v>
      </c>
      <c r="L350" s="149">
        <f t="shared" si="83"/>
        <v>0.9892324303101688</v>
      </c>
      <c r="M350" s="74">
        <f t="shared" si="84"/>
        <v>0.0018089406450287142</v>
      </c>
      <c r="N350" s="124"/>
    </row>
    <row r="351" spans="1:14" s="23" customFormat="1" ht="25.5">
      <c r="A351" s="134">
        <v>346</v>
      </c>
      <c r="B351" s="135"/>
      <c r="C351" s="43"/>
      <c r="D351" s="47" t="s">
        <v>348</v>
      </c>
      <c r="E351" s="18">
        <v>590100</v>
      </c>
      <c r="F351" s="18">
        <v>603910</v>
      </c>
      <c r="G351" s="18">
        <v>603910</v>
      </c>
      <c r="H351" s="36">
        <v>446700</v>
      </c>
      <c r="I351" s="169">
        <v>594800</v>
      </c>
      <c r="J351" s="129">
        <v>594800</v>
      </c>
      <c r="K351" s="36">
        <v>443082</v>
      </c>
      <c r="L351" s="149">
        <f t="shared" si="83"/>
        <v>0.9849149707737908</v>
      </c>
      <c r="M351" s="74">
        <f t="shared" si="84"/>
        <v>0.0021351971972715226</v>
      </c>
      <c r="N351" s="124"/>
    </row>
    <row r="352" spans="1:14" s="42" customFormat="1" ht="25.5">
      <c r="A352" s="140">
        <v>347</v>
      </c>
      <c r="B352" s="135"/>
      <c r="C352" s="43"/>
      <c r="D352" s="46" t="s">
        <v>556</v>
      </c>
      <c r="E352" s="18">
        <v>43000</v>
      </c>
      <c r="F352" s="18">
        <v>40870</v>
      </c>
      <c r="G352" s="18">
        <v>40870</v>
      </c>
      <c r="H352" s="36"/>
      <c r="I352" s="169">
        <v>38547</v>
      </c>
      <c r="J352" s="129">
        <v>38547</v>
      </c>
      <c r="K352" s="36"/>
      <c r="L352" s="149">
        <f t="shared" si="83"/>
        <v>0.9431612429655004</v>
      </c>
      <c r="M352" s="74">
        <f t="shared" si="84"/>
        <v>0.00013837499388571852</v>
      </c>
      <c r="N352" s="124"/>
    </row>
    <row r="353" spans="1:14" s="23" customFormat="1" ht="38.25">
      <c r="A353" s="134">
        <v>348</v>
      </c>
      <c r="B353" s="135"/>
      <c r="C353" s="43">
        <v>85313</v>
      </c>
      <c r="D353" s="48" t="s">
        <v>357</v>
      </c>
      <c r="E353" s="39">
        <f aca="true" t="shared" si="90" ref="E353:K353">E354</f>
        <v>207000</v>
      </c>
      <c r="F353" s="39">
        <f t="shared" si="90"/>
        <v>299100</v>
      </c>
      <c r="G353" s="39">
        <f t="shared" si="90"/>
        <v>299100</v>
      </c>
      <c r="H353" s="79">
        <f t="shared" si="90"/>
        <v>0</v>
      </c>
      <c r="I353" s="168">
        <f t="shared" si="90"/>
        <v>197284</v>
      </c>
      <c r="J353" s="159">
        <f t="shared" si="90"/>
        <v>197284</v>
      </c>
      <c r="K353" s="79">
        <f t="shared" si="90"/>
        <v>0</v>
      </c>
      <c r="L353" s="151">
        <f t="shared" si="83"/>
        <v>0.6595921096623203</v>
      </c>
      <c r="M353" s="152">
        <f t="shared" si="84"/>
        <v>0.0007082048484642149</v>
      </c>
      <c r="N353" s="124"/>
    </row>
    <row r="354" spans="1:14" s="23" customFormat="1" ht="51">
      <c r="A354" s="140">
        <v>349</v>
      </c>
      <c r="B354" s="135"/>
      <c r="C354" s="43"/>
      <c r="D354" s="45" t="s">
        <v>3</v>
      </c>
      <c r="E354" s="18">
        <v>207000</v>
      </c>
      <c r="F354" s="18">
        <v>299100</v>
      </c>
      <c r="G354" s="18">
        <v>299100</v>
      </c>
      <c r="H354" s="36"/>
      <c r="I354" s="169">
        <v>197284</v>
      </c>
      <c r="J354" s="129">
        <v>197284</v>
      </c>
      <c r="K354" s="36"/>
      <c r="L354" s="149">
        <f t="shared" si="83"/>
        <v>0.6595921096623203</v>
      </c>
      <c r="M354" s="74">
        <f t="shared" si="84"/>
        <v>0.0007082048484642149</v>
      </c>
      <c r="N354" s="124"/>
    </row>
    <row r="355" spans="1:14" s="23" customFormat="1" ht="25.5">
      <c r="A355" s="134">
        <v>350</v>
      </c>
      <c r="B355" s="135"/>
      <c r="C355" s="43">
        <v>85314</v>
      </c>
      <c r="D355" s="48" t="s">
        <v>410</v>
      </c>
      <c r="E355" s="39">
        <f aca="true" t="shared" si="91" ref="E355:K355">E356+E357</f>
        <v>6317800</v>
      </c>
      <c r="F355" s="39">
        <f t="shared" si="91"/>
        <v>5917892</v>
      </c>
      <c r="G355" s="39">
        <f t="shared" si="91"/>
        <v>5917892</v>
      </c>
      <c r="H355" s="79">
        <f t="shared" si="91"/>
        <v>271100</v>
      </c>
      <c r="I355" s="168">
        <f t="shared" si="91"/>
        <v>5917029</v>
      </c>
      <c r="J355" s="159">
        <f t="shared" si="91"/>
        <v>5917029</v>
      </c>
      <c r="K355" s="79">
        <f t="shared" si="91"/>
        <v>270237</v>
      </c>
      <c r="L355" s="151">
        <f t="shared" si="83"/>
        <v>0.9998541710460414</v>
      </c>
      <c r="M355" s="152">
        <f t="shared" si="84"/>
        <v>0.02124079310183981</v>
      </c>
      <c r="N355" s="124"/>
    </row>
    <row r="356" spans="1:14" s="23" customFormat="1" ht="12.75">
      <c r="A356" s="140">
        <v>351</v>
      </c>
      <c r="B356" s="135"/>
      <c r="C356" s="43"/>
      <c r="D356" s="46" t="s">
        <v>150</v>
      </c>
      <c r="E356" s="18">
        <v>1297800</v>
      </c>
      <c r="F356" s="18">
        <v>1308360</v>
      </c>
      <c r="G356" s="18">
        <v>1308360</v>
      </c>
      <c r="H356" s="36"/>
      <c r="I356" s="169">
        <v>1308360</v>
      </c>
      <c r="J356" s="129">
        <v>1308360</v>
      </c>
      <c r="K356" s="36"/>
      <c r="L356" s="149">
        <f t="shared" si="83"/>
        <v>1</v>
      </c>
      <c r="M356" s="74">
        <f t="shared" si="84"/>
        <v>0.004696715879324426</v>
      </c>
      <c r="N356" s="124"/>
    </row>
    <row r="357" spans="1:14" s="23" customFormat="1" ht="51">
      <c r="A357" s="134">
        <v>352</v>
      </c>
      <c r="B357" s="135"/>
      <c r="C357" s="43"/>
      <c r="D357" s="45" t="s">
        <v>3</v>
      </c>
      <c r="E357" s="18">
        <v>5020000</v>
      </c>
      <c r="F357" s="18">
        <v>4609532</v>
      </c>
      <c r="G357" s="18">
        <v>4609532</v>
      </c>
      <c r="H357" s="36">
        <v>271100</v>
      </c>
      <c r="I357" s="169">
        <v>4608669</v>
      </c>
      <c r="J357" s="129">
        <v>4608669</v>
      </c>
      <c r="K357" s="36">
        <v>270237</v>
      </c>
      <c r="L357" s="149">
        <f t="shared" si="83"/>
        <v>0.9998127792582848</v>
      </c>
      <c r="M357" s="74">
        <f t="shared" si="84"/>
        <v>0.016544077222515382</v>
      </c>
      <c r="N357" s="124"/>
    </row>
    <row r="358" spans="1:14" s="23" customFormat="1" ht="12.75">
      <c r="A358" s="140">
        <v>353</v>
      </c>
      <c r="B358" s="135"/>
      <c r="C358" s="43">
        <v>85315</v>
      </c>
      <c r="D358" s="48" t="s">
        <v>282</v>
      </c>
      <c r="E358" s="39">
        <f aca="true" t="shared" si="92" ref="E358:K358">E359+E360</f>
        <v>4080000</v>
      </c>
      <c r="F358" s="39">
        <f t="shared" si="92"/>
        <v>5512366</v>
      </c>
      <c r="G358" s="39">
        <f t="shared" si="92"/>
        <v>5512366</v>
      </c>
      <c r="H358" s="79">
        <f t="shared" si="92"/>
        <v>0</v>
      </c>
      <c r="I358" s="168">
        <f t="shared" si="92"/>
        <v>5028016</v>
      </c>
      <c r="J358" s="159">
        <f t="shared" si="92"/>
        <v>5028016</v>
      </c>
      <c r="K358" s="79">
        <f t="shared" si="92"/>
        <v>0</v>
      </c>
      <c r="L358" s="151">
        <f t="shared" si="83"/>
        <v>0.9121339185387908</v>
      </c>
      <c r="M358" s="152">
        <f t="shared" si="84"/>
        <v>0.018049437913645546</v>
      </c>
      <c r="N358" s="124"/>
    </row>
    <row r="359" spans="1:14" s="23" customFormat="1" ht="12.75">
      <c r="A359" s="134">
        <v>354</v>
      </c>
      <c r="B359" s="135"/>
      <c r="C359" s="43"/>
      <c r="D359" s="46" t="s">
        <v>150</v>
      </c>
      <c r="E359" s="18">
        <v>4080000</v>
      </c>
      <c r="F359" s="18">
        <v>4080000</v>
      </c>
      <c r="G359" s="18">
        <v>4080000</v>
      </c>
      <c r="H359" s="36"/>
      <c r="I359" s="169">
        <v>3497766</v>
      </c>
      <c r="J359" s="129">
        <v>3497766</v>
      </c>
      <c r="K359" s="36"/>
      <c r="L359" s="149">
        <f t="shared" si="83"/>
        <v>0.8572955882352942</v>
      </c>
      <c r="M359" s="74">
        <f t="shared" si="84"/>
        <v>0.01255618722244725</v>
      </c>
      <c r="N359" s="124"/>
    </row>
    <row r="360" spans="1:14" s="23" customFormat="1" ht="25.5">
      <c r="A360" s="140">
        <v>355</v>
      </c>
      <c r="B360" s="135"/>
      <c r="C360" s="43"/>
      <c r="D360" s="45" t="s">
        <v>557</v>
      </c>
      <c r="E360" s="18"/>
      <c r="F360" s="18">
        <v>1432366</v>
      </c>
      <c r="G360" s="18">
        <v>1432366</v>
      </c>
      <c r="H360" s="36"/>
      <c r="I360" s="169">
        <v>1530250</v>
      </c>
      <c r="J360" s="129">
        <v>1530250</v>
      </c>
      <c r="K360" s="36"/>
      <c r="L360" s="149">
        <f t="shared" si="83"/>
        <v>1.0683372825101964</v>
      </c>
      <c r="M360" s="74">
        <f t="shared" si="84"/>
        <v>0.005493250691198297</v>
      </c>
      <c r="N360" s="124"/>
    </row>
    <row r="361" spans="1:14" s="23" customFormat="1" ht="25.5">
      <c r="A361" s="134">
        <v>356</v>
      </c>
      <c r="B361" s="135"/>
      <c r="C361" s="43">
        <v>85316</v>
      </c>
      <c r="D361" s="58" t="s">
        <v>407</v>
      </c>
      <c r="E361" s="39">
        <f aca="true" t="shared" si="93" ref="E361:K361">SUM(E362:E363)</f>
        <v>382000</v>
      </c>
      <c r="F361" s="39">
        <f t="shared" si="93"/>
        <v>283954</v>
      </c>
      <c r="G361" s="39">
        <f t="shared" si="93"/>
        <v>283954</v>
      </c>
      <c r="H361" s="79">
        <f t="shared" si="93"/>
        <v>0</v>
      </c>
      <c r="I361" s="168">
        <f t="shared" si="93"/>
        <v>282956</v>
      </c>
      <c r="J361" s="159">
        <f t="shared" si="93"/>
        <v>282956</v>
      </c>
      <c r="K361" s="79">
        <f t="shared" si="93"/>
        <v>0</v>
      </c>
      <c r="L361" s="151">
        <f t="shared" si="83"/>
        <v>0.9964853462180494</v>
      </c>
      <c r="M361" s="152">
        <f t="shared" si="84"/>
        <v>0.001015747912157298</v>
      </c>
      <c r="N361" s="124"/>
    </row>
    <row r="362" spans="1:14" s="42" customFormat="1" ht="51">
      <c r="A362" s="140">
        <v>357</v>
      </c>
      <c r="B362" s="135"/>
      <c r="C362" s="43"/>
      <c r="D362" s="45" t="s">
        <v>386</v>
      </c>
      <c r="E362" s="18">
        <v>350000</v>
      </c>
      <c r="F362" s="18">
        <v>250154</v>
      </c>
      <c r="G362" s="18">
        <v>250154</v>
      </c>
      <c r="H362" s="36"/>
      <c r="I362" s="169">
        <v>249270</v>
      </c>
      <c r="J362" s="129">
        <v>249270</v>
      </c>
      <c r="K362" s="36"/>
      <c r="L362" s="149">
        <f t="shared" si="83"/>
        <v>0.9964661768350696</v>
      </c>
      <c r="M362" s="74">
        <f t="shared" si="84"/>
        <v>0.000894822806596961</v>
      </c>
      <c r="N362" s="124"/>
    </row>
    <row r="363" spans="1:14" s="42" customFormat="1" ht="63.75">
      <c r="A363" s="134">
        <v>358</v>
      </c>
      <c r="B363" s="135"/>
      <c r="C363" s="43"/>
      <c r="D363" s="47" t="s">
        <v>358</v>
      </c>
      <c r="E363" s="18">
        <v>32000</v>
      </c>
      <c r="F363" s="18">
        <v>33800</v>
      </c>
      <c r="G363" s="18">
        <v>33800</v>
      </c>
      <c r="H363" s="36"/>
      <c r="I363" s="169">
        <v>33686</v>
      </c>
      <c r="J363" s="129">
        <v>33686</v>
      </c>
      <c r="K363" s="36"/>
      <c r="L363" s="149">
        <f t="shared" si="83"/>
        <v>0.9966272189349112</v>
      </c>
      <c r="M363" s="74">
        <f t="shared" si="84"/>
        <v>0.0001209251055603371</v>
      </c>
      <c r="N363" s="124"/>
    </row>
    <row r="364" spans="1:14" s="42" customFormat="1" ht="12.75">
      <c r="A364" s="140">
        <v>359</v>
      </c>
      <c r="B364" s="135"/>
      <c r="C364" s="43">
        <v>85318</v>
      </c>
      <c r="D364" s="58" t="s">
        <v>283</v>
      </c>
      <c r="E364" s="39">
        <f aca="true" t="shared" si="94" ref="E364:K364">E365</f>
        <v>58000</v>
      </c>
      <c r="F364" s="39">
        <f t="shared" si="94"/>
        <v>58000</v>
      </c>
      <c r="G364" s="39">
        <f t="shared" si="94"/>
        <v>58000</v>
      </c>
      <c r="H364" s="79">
        <f t="shared" si="94"/>
        <v>50600</v>
      </c>
      <c r="I364" s="168">
        <f t="shared" si="94"/>
        <v>57483</v>
      </c>
      <c r="J364" s="159">
        <f t="shared" si="94"/>
        <v>57483</v>
      </c>
      <c r="K364" s="79">
        <f t="shared" si="94"/>
        <v>50430</v>
      </c>
      <c r="L364" s="151">
        <f t="shared" si="83"/>
        <v>0.9910862068965517</v>
      </c>
      <c r="M364" s="152">
        <f t="shared" si="84"/>
        <v>0.00020635094231802106</v>
      </c>
      <c r="N364" s="124"/>
    </row>
    <row r="365" spans="1:14" s="42" customFormat="1" ht="51">
      <c r="A365" s="134">
        <v>360</v>
      </c>
      <c r="B365" s="135"/>
      <c r="C365" s="43"/>
      <c r="D365" s="45" t="s">
        <v>363</v>
      </c>
      <c r="E365" s="18">
        <v>58000</v>
      </c>
      <c r="F365" s="18">
        <v>58000</v>
      </c>
      <c r="G365" s="18">
        <v>58000</v>
      </c>
      <c r="H365" s="36">
        <v>50600</v>
      </c>
      <c r="I365" s="169">
        <v>57483</v>
      </c>
      <c r="J365" s="129">
        <v>57483</v>
      </c>
      <c r="K365" s="36">
        <v>50430</v>
      </c>
      <c r="L365" s="149">
        <f t="shared" si="83"/>
        <v>0.9910862068965517</v>
      </c>
      <c r="M365" s="74">
        <f t="shared" si="84"/>
        <v>0.00020635094231802106</v>
      </c>
      <c r="N365" s="124"/>
    </row>
    <row r="366" spans="1:14" s="42" customFormat="1" ht="12.75">
      <c r="A366" s="140">
        <v>361</v>
      </c>
      <c r="B366" s="135"/>
      <c r="C366" s="43">
        <v>85319</v>
      </c>
      <c r="D366" s="48" t="s">
        <v>284</v>
      </c>
      <c r="E366" s="39">
        <f aca="true" t="shared" si="95" ref="E366:K366">SUM(E367:E370)</f>
        <v>2617100</v>
      </c>
      <c r="F366" s="39">
        <f t="shared" si="95"/>
        <v>2757766</v>
      </c>
      <c r="G366" s="39">
        <f t="shared" si="95"/>
        <v>2728530</v>
      </c>
      <c r="H366" s="79">
        <f t="shared" si="95"/>
        <v>2302390</v>
      </c>
      <c r="I366" s="168">
        <f t="shared" si="95"/>
        <v>2749063</v>
      </c>
      <c r="J366" s="159">
        <f t="shared" si="95"/>
        <v>2719827</v>
      </c>
      <c r="K366" s="79">
        <f t="shared" si="95"/>
        <v>2301156</v>
      </c>
      <c r="L366" s="151">
        <f t="shared" si="83"/>
        <v>0.9968441847495401</v>
      </c>
      <c r="M366" s="152">
        <f t="shared" si="84"/>
        <v>0.009868513135041767</v>
      </c>
      <c r="N366" s="124"/>
    </row>
    <row r="367" spans="1:14" s="42" customFormat="1" ht="25.5">
      <c r="A367" s="134">
        <v>362</v>
      </c>
      <c r="B367" s="135"/>
      <c r="C367" s="43"/>
      <c r="D367" s="47" t="s">
        <v>627</v>
      </c>
      <c r="E367" s="18">
        <v>1563100</v>
      </c>
      <c r="F367" s="18">
        <v>1563100</v>
      </c>
      <c r="G367" s="18">
        <v>1563100</v>
      </c>
      <c r="H367" s="36">
        <v>1225430</v>
      </c>
      <c r="I367" s="169">
        <v>1554916</v>
      </c>
      <c r="J367" s="129">
        <v>1554916</v>
      </c>
      <c r="K367" s="36">
        <v>1224209</v>
      </c>
      <c r="L367" s="149">
        <f t="shared" si="83"/>
        <v>0.9947642505277974</v>
      </c>
      <c r="M367" s="74">
        <f t="shared" si="84"/>
        <v>0.005581796041009829</v>
      </c>
      <c r="N367" s="124"/>
    </row>
    <row r="368" spans="1:14" s="42" customFormat="1" ht="63.75">
      <c r="A368" s="140">
        <v>363</v>
      </c>
      <c r="B368" s="135"/>
      <c r="C368" s="43"/>
      <c r="D368" s="57" t="s">
        <v>628</v>
      </c>
      <c r="E368" s="18">
        <v>1054000</v>
      </c>
      <c r="F368" s="18">
        <v>1054000</v>
      </c>
      <c r="G368" s="18">
        <v>1054000</v>
      </c>
      <c r="H368" s="36">
        <v>1003300</v>
      </c>
      <c r="I368" s="169">
        <v>1054000</v>
      </c>
      <c r="J368" s="129">
        <v>1054000</v>
      </c>
      <c r="K368" s="36">
        <v>1003300</v>
      </c>
      <c r="L368" s="149">
        <f t="shared" si="83"/>
        <v>1</v>
      </c>
      <c r="M368" s="74">
        <f t="shared" si="84"/>
        <v>0.003783621126301588</v>
      </c>
      <c r="N368" s="124"/>
    </row>
    <row r="369" spans="1:14" s="42" customFormat="1" ht="38.25">
      <c r="A369" s="134">
        <v>364</v>
      </c>
      <c r="B369" s="135"/>
      <c r="C369" s="43"/>
      <c r="D369" s="57" t="s">
        <v>622</v>
      </c>
      <c r="E369" s="18"/>
      <c r="F369" s="18">
        <v>111430</v>
      </c>
      <c r="G369" s="18">
        <v>111430</v>
      </c>
      <c r="H369" s="36">
        <v>73660</v>
      </c>
      <c r="I369" s="169">
        <v>110911</v>
      </c>
      <c r="J369" s="129">
        <v>110911</v>
      </c>
      <c r="K369" s="36">
        <v>73647</v>
      </c>
      <c r="L369" s="149">
        <f t="shared" si="83"/>
        <v>0.995342367405546</v>
      </c>
      <c r="M369" s="74">
        <f t="shared" si="84"/>
        <v>0.00039814535364253835</v>
      </c>
      <c r="N369" s="124"/>
    </row>
    <row r="370" spans="1:14" s="42" customFormat="1" ht="38.25">
      <c r="A370" s="140">
        <v>365</v>
      </c>
      <c r="B370" s="135"/>
      <c r="C370" s="43"/>
      <c r="D370" s="57" t="s">
        <v>623</v>
      </c>
      <c r="E370" s="18"/>
      <c r="F370" s="18">
        <v>29236</v>
      </c>
      <c r="G370" s="18"/>
      <c r="H370" s="36"/>
      <c r="I370" s="169">
        <v>29236</v>
      </c>
      <c r="J370" s="129"/>
      <c r="K370" s="36"/>
      <c r="L370" s="149">
        <f t="shared" si="83"/>
        <v>1</v>
      </c>
      <c r="M370" s="74">
        <f t="shared" si="84"/>
        <v>0.00010495061408781141</v>
      </c>
      <c r="N370" s="124"/>
    </row>
    <row r="371" spans="1:14" s="42" customFormat="1" ht="38.25">
      <c r="A371" s="134">
        <v>366</v>
      </c>
      <c r="B371" s="135"/>
      <c r="C371" s="43">
        <v>85320</v>
      </c>
      <c r="D371" s="48" t="s">
        <v>285</v>
      </c>
      <c r="E371" s="39">
        <f aca="true" t="shared" si="96" ref="E371:K371">E372</f>
        <v>371100</v>
      </c>
      <c r="F371" s="39">
        <f t="shared" si="96"/>
        <v>371100</v>
      </c>
      <c r="G371" s="39">
        <f t="shared" si="96"/>
        <v>371100</v>
      </c>
      <c r="H371" s="79">
        <f t="shared" si="96"/>
        <v>335320</v>
      </c>
      <c r="I371" s="168">
        <f t="shared" si="96"/>
        <v>362570</v>
      </c>
      <c r="J371" s="159">
        <f t="shared" si="96"/>
        <v>362570</v>
      </c>
      <c r="K371" s="79">
        <f t="shared" si="96"/>
        <v>327930</v>
      </c>
      <c r="L371" s="151">
        <f t="shared" si="83"/>
        <v>0.9770142818647265</v>
      </c>
      <c r="M371" s="152">
        <f t="shared" si="84"/>
        <v>0.0013015441288075586</v>
      </c>
      <c r="N371" s="124"/>
    </row>
    <row r="372" spans="1:14" s="42" customFormat="1" ht="12.75">
      <c r="A372" s="140">
        <v>367</v>
      </c>
      <c r="B372" s="136"/>
      <c r="C372" s="22"/>
      <c r="D372" s="46" t="s">
        <v>150</v>
      </c>
      <c r="E372" s="18">
        <v>371100</v>
      </c>
      <c r="F372" s="18">
        <v>371100</v>
      </c>
      <c r="G372" s="18">
        <v>371100</v>
      </c>
      <c r="H372" s="36">
        <v>335320</v>
      </c>
      <c r="I372" s="169">
        <v>362570</v>
      </c>
      <c r="J372" s="129">
        <v>362570</v>
      </c>
      <c r="K372" s="36">
        <v>327930</v>
      </c>
      <c r="L372" s="149">
        <f t="shared" si="83"/>
        <v>0.9770142818647265</v>
      </c>
      <c r="M372" s="74">
        <f t="shared" si="84"/>
        <v>0.0013015441288075586</v>
      </c>
      <c r="N372" s="124"/>
    </row>
    <row r="373" spans="1:14" s="42" customFormat="1" ht="25.5">
      <c r="A373" s="134">
        <v>368</v>
      </c>
      <c r="B373" s="136"/>
      <c r="C373" s="43">
        <v>85321</v>
      </c>
      <c r="D373" s="48" t="s">
        <v>286</v>
      </c>
      <c r="E373" s="39">
        <f aca="true" t="shared" si="97" ref="E373:K373">E374+E375</f>
        <v>190000</v>
      </c>
      <c r="F373" s="39">
        <f t="shared" si="97"/>
        <v>231000</v>
      </c>
      <c r="G373" s="39">
        <f t="shared" si="97"/>
        <v>231000</v>
      </c>
      <c r="H373" s="79">
        <f t="shared" si="97"/>
        <v>122460</v>
      </c>
      <c r="I373" s="168">
        <f t="shared" si="97"/>
        <v>192990</v>
      </c>
      <c r="J373" s="159">
        <f t="shared" si="97"/>
        <v>192990</v>
      </c>
      <c r="K373" s="79">
        <f t="shared" si="97"/>
        <v>122185</v>
      </c>
      <c r="L373" s="151">
        <f t="shared" si="83"/>
        <v>0.8354545454545454</v>
      </c>
      <c r="M373" s="152">
        <f t="shared" si="84"/>
        <v>0.0006927903616365688</v>
      </c>
      <c r="N373" s="124"/>
    </row>
    <row r="374" spans="1:14" s="42" customFormat="1" ht="12.75">
      <c r="A374" s="140">
        <v>369</v>
      </c>
      <c r="B374" s="136"/>
      <c r="C374" s="22"/>
      <c r="D374" s="46" t="s">
        <v>558</v>
      </c>
      <c r="E374" s="18">
        <v>35000</v>
      </c>
      <c r="F374" s="18">
        <v>35000</v>
      </c>
      <c r="G374" s="18">
        <v>35000</v>
      </c>
      <c r="H374" s="36"/>
      <c r="I374" s="169"/>
      <c r="J374" s="129"/>
      <c r="K374" s="36"/>
      <c r="L374" s="149">
        <f t="shared" si="83"/>
        <v>0</v>
      </c>
      <c r="M374" s="74">
        <f t="shared" si="84"/>
        <v>0</v>
      </c>
      <c r="N374" s="124"/>
    </row>
    <row r="375" spans="1:14" s="42" customFormat="1" ht="51">
      <c r="A375" s="134">
        <v>370</v>
      </c>
      <c r="B375" s="136"/>
      <c r="C375" s="22"/>
      <c r="D375" s="45" t="s">
        <v>363</v>
      </c>
      <c r="E375" s="18">
        <v>155000</v>
      </c>
      <c r="F375" s="18">
        <v>196000</v>
      </c>
      <c r="G375" s="18">
        <v>196000</v>
      </c>
      <c r="H375" s="36">
        <v>122460</v>
      </c>
      <c r="I375" s="169">
        <v>192990</v>
      </c>
      <c r="J375" s="129">
        <v>192990</v>
      </c>
      <c r="K375" s="36">
        <v>122185</v>
      </c>
      <c r="L375" s="149">
        <f t="shared" si="83"/>
        <v>0.9846428571428572</v>
      </c>
      <c r="M375" s="74">
        <f t="shared" si="84"/>
        <v>0.0006927903616365688</v>
      </c>
      <c r="N375" s="124"/>
    </row>
    <row r="376" spans="1:14" s="42" customFormat="1" ht="12.75">
      <c r="A376" s="140">
        <v>371</v>
      </c>
      <c r="B376" s="135"/>
      <c r="C376" s="43">
        <v>85322</v>
      </c>
      <c r="D376" s="48" t="s">
        <v>287</v>
      </c>
      <c r="E376" s="39">
        <f aca="true" t="shared" si="98" ref="E376:K376">E377</f>
        <v>37700</v>
      </c>
      <c r="F376" s="39">
        <f t="shared" si="98"/>
        <v>37700</v>
      </c>
      <c r="G376" s="39">
        <f t="shared" si="98"/>
        <v>37700</v>
      </c>
      <c r="H376" s="79">
        <f t="shared" si="98"/>
        <v>34300</v>
      </c>
      <c r="I376" s="168">
        <f t="shared" si="98"/>
        <v>33324</v>
      </c>
      <c r="J376" s="159">
        <f t="shared" si="98"/>
        <v>33324</v>
      </c>
      <c r="K376" s="79">
        <f t="shared" si="98"/>
        <v>30021</v>
      </c>
      <c r="L376" s="151">
        <f t="shared" si="83"/>
        <v>0.8839257294429709</v>
      </c>
      <c r="M376" s="152">
        <f t="shared" si="84"/>
        <v>0.00011962560760234736</v>
      </c>
      <c r="N376" s="124"/>
    </row>
    <row r="377" spans="1:14" s="42" customFormat="1" ht="12.75">
      <c r="A377" s="134">
        <v>372</v>
      </c>
      <c r="B377" s="136"/>
      <c r="C377" s="22"/>
      <c r="D377" s="46" t="s">
        <v>150</v>
      </c>
      <c r="E377" s="18">
        <v>37700</v>
      </c>
      <c r="F377" s="18">
        <v>37700</v>
      </c>
      <c r="G377" s="18">
        <v>37700</v>
      </c>
      <c r="H377" s="36">
        <v>34300</v>
      </c>
      <c r="I377" s="169">
        <v>33324</v>
      </c>
      <c r="J377" s="129">
        <v>33324</v>
      </c>
      <c r="K377" s="36">
        <v>30021</v>
      </c>
      <c r="L377" s="149">
        <f t="shared" si="83"/>
        <v>0.8839257294429709</v>
      </c>
      <c r="M377" s="74">
        <f t="shared" si="84"/>
        <v>0.00011962560760234736</v>
      </c>
      <c r="N377" s="124"/>
    </row>
    <row r="378" spans="1:14" s="42" customFormat="1" ht="25.5">
      <c r="A378" s="140">
        <v>373</v>
      </c>
      <c r="B378" s="135"/>
      <c r="C378" s="43">
        <v>85324</v>
      </c>
      <c r="D378" s="48" t="s">
        <v>424</v>
      </c>
      <c r="E378" s="39">
        <f aca="true" t="shared" si="99" ref="E378:K378">E379+E380</f>
        <v>2955</v>
      </c>
      <c r="F378" s="39">
        <f t="shared" si="99"/>
        <v>39059</v>
      </c>
      <c r="G378" s="39">
        <f t="shared" si="99"/>
        <v>14504</v>
      </c>
      <c r="H378" s="79">
        <f t="shared" si="99"/>
        <v>0</v>
      </c>
      <c r="I378" s="168">
        <f t="shared" si="99"/>
        <v>27226</v>
      </c>
      <c r="J378" s="159">
        <f t="shared" si="99"/>
        <v>3259</v>
      </c>
      <c r="K378" s="79">
        <f t="shared" si="99"/>
        <v>0</v>
      </c>
      <c r="L378" s="151">
        <f t="shared" si="83"/>
        <v>0.6970480555057733</v>
      </c>
      <c r="M378" s="152">
        <f t="shared" si="84"/>
        <v>9.773516962494026E-05</v>
      </c>
      <c r="N378" s="124"/>
    </row>
    <row r="379" spans="1:14" s="42" customFormat="1" ht="12.75">
      <c r="A379" s="134">
        <v>374</v>
      </c>
      <c r="B379" s="136"/>
      <c r="C379" s="22"/>
      <c r="D379" s="46" t="s">
        <v>567</v>
      </c>
      <c r="E379" s="18">
        <v>2955</v>
      </c>
      <c r="F379" s="18">
        <v>14504</v>
      </c>
      <c r="G379" s="18">
        <v>14504</v>
      </c>
      <c r="H379" s="36"/>
      <c r="I379" s="169">
        <v>3259</v>
      </c>
      <c r="J379" s="129">
        <v>3259</v>
      </c>
      <c r="K379" s="36"/>
      <c r="L379" s="149">
        <f t="shared" si="83"/>
        <v>0.22469663541092114</v>
      </c>
      <c r="M379" s="74">
        <f t="shared" si="84"/>
        <v>1.1699071395272179E-05</v>
      </c>
      <c r="N379" s="124"/>
    </row>
    <row r="380" spans="1:14" s="42" customFormat="1" ht="12.75">
      <c r="A380" s="140">
        <v>375</v>
      </c>
      <c r="B380" s="136"/>
      <c r="C380" s="22"/>
      <c r="D380" s="46" t="s">
        <v>439</v>
      </c>
      <c r="E380" s="18"/>
      <c r="F380" s="18">
        <v>24555</v>
      </c>
      <c r="G380" s="18"/>
      <c r="H380" s="36"/>
      <c r="I380" s="169">
        <v>23967</v>
      </c>
      <c r="J380" s="129"/>
      <c r="K380" s="36"/>
      <c r="L380" s="149">
        <f t="shared" si="83"/>
        <v>0.9760537568723274</v>
      </c>
      <c r="M380" s="74">
        <f t="shared" si="84"/>
        <v>8.603609822966808E-05</v>
      </c>
      <c r="N380" s="124"/>
    </row>
    <row r="381" spans="1:14" s="42" customFormat="1" ht="12.75">
      <c r="A381" s="134">
        <v>376</v>
      </c>
      <c r="B381" s="135"/>
      <c r="C381" s="43">
        <v>85326</v>
      </c>
      <c r="D381" s="48" t="s">
        <v>288</v>
      </c>
      <c r="E381" s="39">
        <f aca="true" t="shared" si="100" ref="E381:K381">E382+E383</f>
        <v>240000</v>
      </c>
      <c r="F381" s="39">
        <f t="shared" si="100"/>
        <v>282000</v>
      </c>
      <c r="G381" s="39">
        <f t="shared" si="100"/>
        <v>282000</v>
      </c>
      <c r="H381" s="79">
        <f t="shared" si="100"/>
        <v>225070</v>
      </c>
      <c r="I381" s="168">
        <f t="shared" si="100"/>
        <v>264184</v>
      </c>
      <c r="J381" s="159">
        <f t="shared" si="100"/>
        <v>264184</v>
      </c>
      <c r="K381" s="79">
        <f t="shared" si="100"/>
        <v>212459</v>
      </c>
      <c r="L381" s="151">
        <f t="shared" si="83"/>
        <v>0.936822695035461</v>
      </c>
      <c r="M381" s="152">
        <f t="shared" si="84"/>
        <v>0.000948360686556792</v>
      </c>
      <c r="N381" s="124"/>
    </row>
    <row r="382" spans="1:14" s="42" customFormat="1" ht="25.5">
      <c r="A382" s="140">
        <v>377</v>
      </c>
      <c r="B382" s="136"/>
      <c r="C382" s="22"/>
      <c r="D382" s="47" t="s">
        <v>624</v>
      </c>
      <c r="E382" s="18">
        <v>32000</v>
      </c>
      <c r="F382" s="18">
        <v>32000</v>
      </c>
      <c r="G382" s="18">
        <v>32000</v>
      </c>
      <c r="H382" s="36">
        <v>25200</v>
      </c>
      <c r="I382" s="169">
        <v>16704</v>
      </c>
      <c r="J382" s="129">
        <v>16704</v>
      </c>
      <c r="K382" s="36">
        <v>12893</v>
      </c>
      <c r="L382" s="149">
        <f t="shared" si="83"/>
        <v>0.522</v>
      </c>
      <c r="M382" s="74">
        <f t="shared" si="84"/>
        <v>5.996357428248741E-05</v>
      </c>
      <c r="N382" s="124"/>
    </row>
    <row r="383" spans="1:14" s="42" customFormat="1" ht="38.25">
      <c r="A383" s="134">
        <v>378</v>
      </c>
      <c r="B383" s="136"/>
      <c r="C383" s="22"/>
      <c r="D383" s="47" t="s">
        <v>355</v>
      </c>
      <c r="E383" s="18">
        <v>208000</v>
      </c>
      <c r="F383" s="18">
        <v>250000</v>
      </c>
      <c r="G383" s="18">
        <v>250000</v>
      </c>
      <c r="H383" s="36">
        <v>199870</v>
      </c>
      <c r="I383" s="169">
        <v>247480</v>
      </c>
      <c r="J383" s="129">
        <v>247480</v>
      </c>
      <c r="K383" s="36">
        <v>199566</v>
      </c>
      <c r="L383" s="149">
        <f t="shared" si="83"/>
        <v>0.98992</v>
      </c>
      <c r="M383" s="74">
        <f t="shared" si="84"/>
        <v>0.0008883971122743046</v>
      </c>
      <c r="N383" s="124"/>
    </row>
    <row r="384" spans="1:14" s="42" customFormat="1" ht="25.5">
      <c r="A384" s="140">
        <v>379</v>
      </c>
      <c r="B384" s="135"/>
      <c r="C384" s="43">
        <v>85328</v>
      </c>
      <c r="D384" s="48" t="s">
        <v>408</v>
      </c>
      <c r="E384" s="39">
        <f aca="true" t="shared" si="101" ref="E384:K384">E385+E386</f>
        <v>780000</v>
      </c>
      <c r="F384" s="39">
        <f t="shared" si="101"/>
        <v>769440</v>
      </c>
      <c r="G384" s="39">
        <f t="shared" si="101"/>
        <v>769440</v>
      </c>
      <c r="H384" s="79">
        <f t="shared" si="101"/>
        <v>0</v>
      </c>
      <c r="I384" s="168">
        <f t="shared" si="101"/>
        <v>769407</v>
      </c>
      <c r="J384" s="159">
        <f t="shared" si="101"/>
        <v>769407</v>
      </c>
      <c r="K384" s="79">
        <f t="shared" si="101"/>
        <v>0</v>
      </c>
      <c r="L384" s="151">
        <f t="shared" si="83"/>
        <v>0.999957111665627</v>
      </c>
      <c r="M384" s="152">
        <f t="shared" si="84"/>
        <v>0.0027619967551464194</v>
      </c>
      <c r="N384" s="124"/>
    </row>
    <row r="385" spans="1:14" s="42" customFormat="1" ht="12.75">
      <c r="A385" s="134">
        <v>380</v>
      </c>
      <c r="B385" s="135"/>
      <c r="C385" s="43"/>
      <c r="D385" s="46" t="s">
        <v>150</v>
      </c>
      <c r="E385" s="18">
        <v>700000</v>
      </c>
      <c r="F385" s="18">
        <v>689440</v>
      </c>
      <c r="G385" s="18">
        <v>689440</v>
      </c>
      <c r="H385" s="36"/>
      <c r="I385" s="169">
        <v>689431</v>
      </c>
      <c r="J385" s="129">
        <v>689431</v>
      </c>
      <c r="K385" s="36"/>
      <c r="L385" s="149">
        <f t="shared" si="83"/>
        <v>0.9999869459271292</v>
      </c>
      <c r="M385" s="74">
        <f t="shared" si="84"/>
        <v>0.002474901040538169</v>
      </c>
      <c r="N385" s="124"/>
    </row>
    <row r="386" spans="1:14" s="42" customFormat="1" ht="51">
      <c r="A386" s="140">
        <v>381</v>
      </c>
      <c r="B386" s="135"/>
      <c r="C386" s="43"/>
      <c r="D386" s="45" t="s">
        <v>386</v>
      </c>
      <c r="E386" s="18">
        <v>80000</v>
      </c>
      <c r="F386" s="18">
        <v>80000</v>
      </c>
      <c r="G386" s="18">
        <v>80000</v>
      </c>
      <c r="H386" s="36"/>
      <c r="I386" s="169">
        <v>79976</v>
      </c>
      <c r="J386" s="129">
        <v>79976</v>
      </c>
      <c r="K386" s="36"/>
      <c r="L386" s="149">
        <f t="shared" si="83"/>
        <v>0.9997</v>
      </c>
      <c r="M386" s="74">
        <f t="shared" si="84"/>
        <v>0.0002870957146082503</v>
      </c>
      <c r="N386" s="124"/>
    </row>
    <row r="387" spans="1:14" s="42" customFormat="1" ht="12.75">
      <c r="A387" s="134">
        <v>382</v>
      </c>
      <c r="B387" s="135"/>
      <c r="C387" s="43">
        <v>85333</v>
      </c>
      <c r="D387" s="48" t="s">
        <v>289</v>
      </c>
      <c r="E387" s="39">
        <f aca="true" t="shared" si="102" ref="E387:K387">SUM(E388:E392)</f>
        <v>1200000</v>
      </c>
      <c r="F387" s="39">
        <f t="shared" si="102"/>
        <v>1271435</v>
      </c>
      <c r="G387" s="39">
        <f t="shared" si="102"/>
        <v>1242435</v>
      </c>
      <c r="H387" s="79">
        <f t="shared" si="102"/>
        <v>1059363</v>
      </c>
      <c r="I387" s="168">
        <f t="shared" si="102"/>
        <v>1270627</v>
      </c>
      <c r="J387" s="159">
        <f t="shared" si="102"/>
        <v>1242432</v>
      </c>
      <c r="K387" s="79">
        <f t="shared" si="102"/>
        <v>1059357</v>
      </c>
      <c r="L387" s="151">
        <f t="shared" si="83"/>
        <v>0.9993644975952368</v>
      </c>
      <c r="M387" s="152">
        <f t="shared" si="84"/>
        <v>0.004561262960957503</v>
      </c>
      <c r="N387" s="124"/>
    </row>
    <row r="388" spans="1:14" s="42" customFormat="1" ht="51">
      <c r="A388" s="140">
        <v>383</v>
      </c>
      <c r="B388" s="135"/>
      <c r="C388" s="43"/>
      <c r="D388" s="45" t="s">
        <v>363</v>
      </c>
      <c r="E388" s="18">
        <v>889000</v>
      </c>
      <c r="F388" s="18">
        <v>930225</v>
      </c>
      <c r="G388" s="18">
        <v>930225</v>
      </c>
      <c r="H388" s="36">
        <v>791613</v>
      </c>
      <c r="I388" s="169">
        <v>930222</v>
      </c>
      <c r="J388" s="129">
        <v>930222</v>
      </c>
      <c r="K388" s="36">
        <v>791613</v>
      </c>
      <c r="L388" s="149">
        <f t="shared" si="83"/>
        <v>0.9999967749737967</v>
      </c>
      <c r="M388" s="74">
        <f t="shared" si="84"/>
        <v>0.0033392861587765803</v>
      </c>
      <c r="N388" s="124"/>
    </row>
    <row r="389" spans="1:14" s="42" customFormat="1" ht="38.25">
      <c r="A389" s="134">
        <v>384</v>
      </c>
      <c r="B389" s="135"/>
      <c r="C389" s="43"/>
      <c r="D389" s="45" t="s">
        <v>403</v>
      </c>
      <c r="E389" s="18">
        <v>301000</v>
      </c>
      <c r="F389" s="18">
        <v>312210</v>
      </c>
      <c r="G389" s="18">
        <v>312210</v>
      </c>
      <c r="H389" s="36">
        <v>267750</v>
      </c>
      <c r="I389" s="169">
        <v>312210</v>
      </c>
      <c r="J389" s="129">
        <v>312210</v>
      </c>
      <c r="K389" s="36">
        <v>267744</v>
      </c>
      <c r="L389" s="149">
        <f t="shared" si="83"/>
        <v>1</v>
      </c>
      <c r="M389" s="74">
        <f t="shared" si="84"/>
        <v>0.0011207631421656726</v>
      </c>
      <c r="N389" s="124"/>
    </row>
    <row r="390" spans="1:14" s="42" customFormat="1" ht="51">
      <c r="A390" s="140">
        <v>385</v>
      </c>
      <c r="B390" s="135"/>
      <c r="C390" s="43"/>
      <c r="D390" s="45" t="s">
        <v>568</v>
      </c>
      <c r="E390" s="18"/>
      <c r="F390" s="18">
        <v>3100</v>
      </c>
      <c r="G390" s="18"/>
      <c r="H390" s="36"/>
      <c r="I390" s="169">
        <v>3100</v>
      </c>
      <c r="J390" s="129"/>
      <c r="K390" s="36"/>
      <c r="L390" s="149">
        <f t="shared" si="83"/>
        <v>1</v>
      </c>
      <c r="M390" s="74">
        <f t="shared" si="84"/>
        <v>1.1128297430298788E-05</v>
      </c>
      <c r="N390" s="124"/>
    </row>
    <row r="391" spans="1:14" s="42" customFormat="1" ht="12.75">
      <c r="A391" s="134">
        <v>386</v>
      </c>
      <c r="B391" s="135"/>
      <c r="C391" s="43"/>
      <c r="D391" s="45" t="s">
        <v>569</v>
      </c>
      <c r="E391" s="18">
        <v>10000</v>
      </c>
      <c r="F391" s="18">
        <v>10000</v>
      </c>
      <c r="G391" s="18"/>
      <c r="H391" s="36"/>
      <c r="I391" s="169">
        <v>9195</v>
      </c>
      <c r="J391" s="129"/>
      <c r="K391" s="36"/>
      <c r="L391" s="149">
        <f aca="true" t="shared" si="103" ref="L391:L454">I391/F391</f>
        <v>0.9195</v>
      </c>
      <c r="M391" s="74">
        <f aca="true" t="shared" si="104" ref="M391:M454">I391/$I$564</f>
        <v>3.300796608761205E-05</v>
      </c>
      <c r="N391" s="124"/>
    </row>
    <row r="392" spans="1:14" s="42" customFormat="1" ht="12.75">
      <c r="A392" s="140">
        <v>387</v>
      </c>
      <c r="B392" s="135"/>
      <c r="C392" s="43"/>
      <c r="D392" s="45" t="s">
        <v>570</v>
      </c>
      <c r="E392" s="18"/>
      <c r="F392" s="18">
        <v>15900</v>
      </c>
      <c r="G392" s="18"/>
      <c r="H392" s="36"/>
      <c r="I392" s="169">
        <v>15900</v>
      </c>
      <c r="J392" s="129"/>
      <c r="K392" s="36"/>
      <c r="L392" s="149">
        <f t="shared" si="103"/>
        <v>1</v>
      </c>
      <c r="M392" s="74">
        <f t="shared" si="104"/>
        <v>5.7077396497338945E-05</v>
      </c>
      <c r="N392" s="124"/>
    </row>
    <row r="393" spans="1:14" s="42" customFormat="1" ht="12.75">
      <c r="A393" s="134">
        <v>388</v>
      </c>
      <c r="B393" s="135"/>
      <c r="C393" s="43">
        <v>85395</v>
      </c>
      <c r="D393" s="48" t="s">
        <v>290</v>
      </c>
      <c r="E393" s="39">
        <f aca="true" t="shared" si="105" ref="E393:K393">SUM(E394:E401)</f>
        <v>800000</v>
      </c>
      <c r="F393" s="39">
        <f t="shared" si="105"/>
        <v>1101690</v>
      </c>
      <c r="G393" s="39">
        <f t="shared" si="105"/>
        <v>1101690</v>
      </c>
      <c r="H393" s="79">
        <f t="shared" si="105"/>
        <v>312110</v>
      </c>
      <c r="I393" s="168">
        <f t="shared" si="105"/>
        <v>1078475</v>
      </c>
      <c r="J393" s="159">
        <f t="shared" si="105"/>
        <v>1078475</v>
      </c>
      <c r="K393" s="79">
        <f t="shared" si="105"/>
        <v>307565</v>
      </c>
      <c r="L393" s="151">
        <f t="shared" si="103"/>
        <v>0.978927829062622</v>
      </c>
      <c r="M393" s="152">
        <f t="shared" si="104"/>
        <v>0.0038714808294004793</v>
      </c>
      <c r="N393" s="124"/>
    </row>
    <row r="394" spans="1:14" s="42" customFormat="1" ht="12.75">
      <c r="A394" s="140">
        <v>389</v>
      </c>
      <c r="B394" s="136"/>
      <c r="C394" s="22"/>
      <c r="D394" s="46" t="s">
        <v>291</v>
      </c>
      <c r="E394" s="18">
        <v>600000</v>
      </c>
      <c r="F394" s="18">
        <v>594100</v>
      </c>
      <c r="G394" s="18">
        <v>594100</v>
      </c>
      <c r="H394" s="36">
        <v>278270</v>
      </c>
      <c r="I394" s="169">
        <v>572081</v>
      </c>
      <c r="J394" s="129">
        <v>572081</v>
      </c>
      <c r="K394" s="36">
        <v>273835</v>
      </c>
      <c r="L394" s="149">
        <f t="shared" si="103"/>
        <v>0.9629372159569096</v>
      </c>
      <c r="M394" s="74">
        <f t="shared" si="104"/>
        <v>0.0020536411362008906</v>
      </c>
      <c r="N394" s="124"/>
    </row>
    <row r="395" spans="1:14" s="42" customFormat="1" ht="38.25">
      <c r="A395" s="134">
        <v>390</v>
      </c>
      <c r="B395" s="136"/>
      <c r="C395" s="22"/>
      <c r="D395" s="46" t="s">
        <v>571</v>
      </c>
      <c r="E395" s="18">
        <v>100000</v>
      </c>
      <c r="F395" s="18">
        <v>100000</v>
      </c>
      <c r="G395" s="18">
        <v>100000</v>
      </c>
      <c r="H395" s="36"/>
      <c r="I395" s="169">
        <v>100000</v>
      </c>
      <c r="J395" s="129">
        <v>100000</v>
      </c>
      <c r="K395" s="36"/>
      <c r="L395" s="149">
        <f t="shared" si="103"/>
        <v>1</v>
      </c>
      <c r="M395" s="74">
        <f t="shared" si="104"/>
        <v>0.00035897733646125124</v>
      </c>
      <c r="N395" s="124"/>
    </row>
    <row r="396" spans="1:14" s="42" customFormat="1" ht="25.5">
      <c r="A396" s="140">
        <v>391</v>
      </c>
      <c r="B396" s="136"/>
      <c r="C396" s="22"/>
      <c r="D396" s="46" t="s">
        <v>572</v>
      </c>
      <c r="E396" s="18">
        <v>55000</v>
      </c>
      <c r="F396" s="18">
        <v>0</v>
      </c>
      <c r="G396" s="18">
        <v>0</v>
      </c>
      <c r="H396" s="36"/>
      <c r="I396" s="169"/>
      <c r="J396" s="129"/>
      <c r="K396" s="36"/>
      <c r="L396" s="149"/>
      <c r="M396" s="74">
        <f t="shared" si="104"/>
        <v>0</v>
      </c>
      <c r="N396" s="124"/>
    </row>
    <row r="397" spans="1:14" s="42" customFormat="1" ht="12.75">
      <c r="A397" s="134">
        <v>392</v>
      </c>
      <c r="B397" s="136"/>
      <c r="C397" s="22"/>
      <c r="D397" s="46" t="s">
        <v>292</v>
      </c>
      <c r="E397" s="18">
        <v>35000</v>
      </c>
      <c r="F397" s="18">
        <v>35000</v>
      </c>
      <c r="G397" s="18">
        <v>35000</v>
      </c>
      <c r="H397" s="36">
        <v>30400</v>
      </c>
      <c r="I397" s="169">
        <v>33888</v>
      </c>
      <c r="J397" s="129">
        <v>33888</v>
      </c>
      <c r="K397" s="36">
        <v>30352</v>
      </c>
      <c r="L397" s="149">
        <f t="shared" si="103"/>
        <v>0.9682285714285714</v>
      </c>
      <c r="M397" s="74">
        <f t="shared" si="104"/>
        <v>0.00012165023977998882</v>
      </c>
      <c r="N397" s="124"/>
    </row>
    <row r="398" spans="1:14" s="42" customFormat="1" ht="51">
      <c r="A398" s="140">
        <v>393</v>
      </c>
      <c r="B398" s="136"/>
      <c r="C398" s="22"/>
      <c r="D398" s="46" t="s">
        <v>4</v>
      </c>
      <c r="E398" s="18">
        <v>10000</v>
      </c>
      <c r="F398" s="18">
        <v>10228</v>
      </c>
      <c r="G398" s="18">
        <v>10228</v>
      </c>
      <c r="H398" s="36"/>
      <c r="I398" s="169">
        <v>10228</v>
      </c>
      <c r="J398" s="129">
        <v>10228</v>
      </c>
      <c r="K398" s="36"/>
      <c r="L398" s="149">
        <f t="shared" si="103"/>
        <v>1</v>
      </c>
      <c r="M398" s="74">
        <f t="shared" si="104"/>
        <v>3.6716201973256776E-05</v>
      </c>
      <c r="N398" s="124"/>
    </row>
    <row r="399" spans="1:14" s="42" customFormat="1" ht="38.25">
      <c r="A399" s="134">
        <v>394</v>
      </c>
      <c r="B399" s="136"/>
      <c r="C399" s="22"/>
      <c r="D399" s="46" t="s">
        <v>425</v>
      </c>
      <c r="E399" s="18"/>
      <c r="F399" s="18">
        <v>308002</v>
      </c>
      <c r="G399" s="18">
        <v>308002</v>
      </c>
      <c r="H399" s="36"/>
      <c r="I399" s="169">
        <v>307997</v>
      </c>
      <c r="J399" s="129">
        <v>307997</v>
      </c>
      <c r="K399" s="36"/>
      <c r="L399" s="149">
        <f t="shared" si="103"/>
        <v>0.9999837663391796</v>
      </c>
      <c r="M399" s="74">
        <f t="shared" si="104"/>
        <v>0.00110563942698056</v>
      </c>
      <c r="N399" s="124"/>
    </row>
    <row r="400" spans="1:14" s="42" customFormat="1" ht="63.75">
      <c r="A400" s="140">
        <v>395</v>
      </c>
      <c r="B400" s="136"/>
      <c r="C400" s="22"/>
      <c r="D400" s="45" t="s">
        <v>573</v>
      </c>
      <c r="E400" s="18"/>
      <c r="F400" s="18">
        <v>12510</v>
      </c>
      <c r="G400" s="18">
        <v>12510</v>
      </c>
      <c r="H400" s="36"/>
      <c r="I400" s="169">
        <v>12510</v>
      </c>
      <c r="J400" s="129">
        <v>12510</v>
      </c>
      <c r="K400" s="36"/>
      <c r="L400" s="149">
        <f t="shared" si="103"/>
        <v>1</v>
      </c>
      <c r="M400" s="74">
        <f t="shared" si="104"/>
        <v>4.490806479130253E-05</v>
      </c>
      <c r="N400" s="124"/>
    </row>
    <row r="401" spans="1:14" s="42" customFormat="1" ht="63.75">
      <c r="A401" s="134">
        <v>396</v>
      </c>
      <c r="B401" s="136"/>
      <c r="C401" s="22"/>
      <c r="D401" s="45" t="s">
        <v>574</v>
      </c>
      <c r="E401" s="18"/>
      <c r="F401" s="18">
        <v>41850</v>
      </c>
      <c r="G401" s="18">
        <v>41850</v>
      </c>
      <c r="H401" s="36">
        <v>3440</v>
      </c>
      <c r="I401" s="169">
        <v>41771</v>
      </c>
      <c r="J401" s="129">
        <v>41771</v>
      </c>
      <c r="K401" s="36">
        <v>3378</v>
      </c>
      <c r="L401" s="149">
        <f t="shared" si="103"/>
        <v>0.9981123058542414</v>
      </c>
      <c r="M401" s="74">
        <f t="shared" si="104"/>
        <v>0.00014994842321322925</v>
      </c>
      <c r="N401" s="124"/>
    </row>
    <row r="402" spans="1:14" s="42" customFormat="1" ht="20.25" customHeight="1">
      <c r="A402" s="141">
        <v>397</v>
      </c>
      <c r="B402" s="137">
        <v>854</v>
      </c>
      <c r="C402" s="25"/>
      <c r="D402" s="27" t="s">
        <v>90</v>
      </c>
      <c r="E402" s="27">
        <f aca="true" t="shared" si="106" ref="E402:K402">E403+E423+E457+E459+E461+E467+E471+E474+E477+E479+E481</f>
        <v>27391727</v>
      </c>
      <c r="F402" s="27">
        <f t="shared" si="106"/>
        <v>27850085</v>
      </c>
      <c r="G402" s="27">
        <f t="shared" si="106"/>
        <v>27843785</v>
      </c>
      <c r="H402" s="76">
        <f t="shared" si="106"/>
        <v>22977218</v>
      </c>
      <c r="I402" s="167">
        <f t="shared" si="106"/>
        <v>27258379</v>
      </c>
      <c r="J402" s="162">
        <f t="shared" si="106"/>
        <v>27252410</v>
      </c>
      <c r="K402" s="76">
        <f t="shared" si="106"/>
        <v>22809901</v>
      </c>
      <c r="L402" s="150">
        <f t="shared" si="103"/>
        <v>0.9787538889019549</v>
      </c>
      <c r="M402" s="75">
        <f t="shared" si="104"/>
        <v>0.09785140289671306</v>
      </c>
      <c r="N402" s="124"/>
    </row>
    <row r="403" spans="1:14" s="42" customFormat="1" ht="12.75">
      <c r="A403" s="134">
        <v>398</v>
      </c>
      <c r="B403" s="135"/>
      <c r="C403" s="43">
        <v>85401</v>
      </c>
      <c r="D403" s="48" t="s">
        <v>293</v>
      </c>
      <c r="E403" s="39">
        <f aca="true" t="shared" si="107" ref="E403:K403">SUM(E404:E422)</f>
        <v>2460900</v>
      </c>
      <c r="F403" s="39">
        <f t="shared" si="107"/>
        <v>2494400</v>
      </c>
      <c r="G403" s="39">
        <f t="shared" si="107"/>
        <v>2494400</v>
      </c>
      <c r="H403" s="79">
        <f t="shared" si="107"/>
        <v>2112400</v>
      </c>
      <c r="I403" s="168">
        <f t="shared" si="107"/>
        <v>2454983</v>
      </c>
      <c r="J403" s="159">
        <f t="shared" si="107"/>
        <v>2454983</v>
      </c>
      <c r="K403" s="79">
        <f t="shared" si="107"/>
        <v>2088129</v>
      </c>
      <c r="L403" s="151">
        <f t="shared" si="103"/>
        <v>0.9841978030788967</v>
      </c>
      <c r="M403" s="152">
        <f t="shared" si="104"/>
        <v>0.00881283258397652</v>
      </c>
      <c r="N403" s="124"/>
    </row>
    <row r="404" spans="1:14" s="42" customFormat="1" ht="12.75">
      <c r="A404" s="140">
        <v>399</v>
      </c>
      <c r="B404" s="135"/>
      <c r="C404" s="43"/>
      <c r="D404" s="46" t="s">
        <v>194</v>
      </c>
      <c r="E404" s="18">
        <v>136400</v>
      </c>
      <c r="F404" s="18">
        <v>136400</v>
      </c>
      <c r="G404" s="18">
        <v>136400</v>
      </c>
      <c r="H404" s="36">
        <v>117100</v>
      </c>
      <c r="I404" s="169">
        <v>135400</v>
      </c>
      <c r="J404" s="129">
        <v>135400</v>
      </c>
      <c r="K404" s="36">
        <v>117052</v>
      </c>
      <c r="L404" s="149">
        <f t="shared" si="103"/>
        <v>0.9926686217008798</v>
      </c>
      <c r="M404" s="74">
        <f t="shared" si="104"/>
        <v>0.0004860553135685342</v>
      </c>
      <c r="N404" s="124"/>
    </row>
    <row r="405" spans="1:14" s="42" customFormat="1" ht="12.75">
      <c r="A405" s="134">
        <v>400</v>
      </c>
      <c r="B405" s="135"/>
      <c r="C405" s="43"/>
      <c r="D405" s="46" t="s">
        <v>195</v>
      </c>
      <c r="E405" s="18">
        <v>152000</v>
      </c>
      <c r="F405" s="18">
        <v>159100</v>
      </c>
      <c r="G405" s="18">
        <v>159100</v>
      </c>
      <c r="H405" s="36">
        <v>145500</v>
      </c>
      <c r="I405" s="169">
        <v>157800</v>
      </c>
      <c r="J405" s="129">
        <v>157800</v>
      </c>
      <c r="K405" s="36">
        <v>145446</v>
      </c>
      <c r="L405" s="149">
        <f t="shared" si="103"/>
        <v>0.9918290383406663</v>
      </c>
      <c r="M405" s="74">
        <f t="shared" si="104"/>
        <v>0.0005664662369358545</v>
      </c>
      <c r="N405" s="124"/>
    </row>
    <row r="406" spans="1:14" s="42" customFormat="1" ht="12.75">
      <c r="A406" s="140">
        <v>401</v>
      </c>
      <c r="B406" s="135"/>
      <c r="C406" s="43"/>
      <c r="D406" s="46" t="s">
        <v>197</v>
      </c>
      <c r="E406" s="18">
        <v>192000</v>
      </c>
      <c r="F406" s="18">
        <v>197200</v>
      </c>
      <c r="G406" s="18">
        <v>197200</v>
      </c>
      <c r="H406" s="36">
        <v>144900</v>
      </c>
      <c r="I406" s="169">
        <v>193348</v>
      </c>
      <c r="J406" s="129">
        <v>193348</v>
      </c>
      <c r="K406" s="36">
        <v>144461</v>
      </c>
      <c r="L406" s="149">
        <f t="shared" si="103"/>
        <v>0.9804665314401623</v>
      </c>
      <c r="M406" s="74">
        <f t="shared" si="104"/>
        <v>0.0006940755005011</v>
      </c>
      <c r="N406" s="124"/>
    </row>
    <row r="407" spans="1:14" s="42" customFormat="1" ht="12.75">
      <c r="A407" s="134">
        <v>402</v>
      </c>
      <c r="B407" s="135"/>
      <c r="C407" s="43"/>
      <c r="D407" s="46" t="s">
        <v>199</v>
      </c>
      <c r="E407" s="18">
        <v>60000</v>
      </c>
      <c r="F407" s="18">
        <v>73200</v>
      </c>
      <c r="G407" s="18">
        <v>73200</v>
      </c>
      <c r="H407" s="36">
        <v>61700</v>
      </c>
      <c r="I407" s="169">
        <v>72099</v>
      </c>
      <c r="J407" s="129">
        <v>72099</v>
      </c>
      <c r="K407" s="36">
        <v>61435</v>
      </c>
      <c r="L407" s="149">
        <f t="shared" si="103"/>
        <v>0.9849590163934426</v>
      </c>
      <c r="M407" s="74">
        <f t="shared" si="104"/>
        <v>0.00025881906981519754</v>
      </c>
      <c r="N407" s="124"/>
    </row>
    <row r="408" spans="1:14" s="42" customFormat="1" ht="12.75">
      <c r="A408" s="140">
        <v>403</v>
      </c>
      <c r="B408" s="135"/>
      <c r="C408" s="43"/>
      <c r="D408" s="46" t="s">
        <v>200</v>
      </c>
      <c r="E408" s="18">
        <v>124000</v>
      </c>
      <c r="F408" s="18">
        <v>114800</v>
      </c>
      <c r="G408" s="18">
        <v>114800</v>
      </c>
      <c r="H408" s="36">
        <v>99900</v>
      </c>
      <c r="I408" s="169">
        <v>110000</v>
      </c>
      <c r="J408" s="129">
        <v>110000</v>
      </c>
      <c r="K408" s="36">
        <v>96273</v>
      </c>
      <c r="L408" s="149">
        <f t="shared" si="103"/>
        <v>0.9581881533101045</v>
      </c>
      <c r="M408" s="74">
        <f t="shared" si="104"/>
        <v>0.0003948750701073764</v>
      </c>
      <c r="N408" s="124"/>
    </row>
    <row r="409" spans="1:14" s="42" customFormat="1" ht="12.75">
      <c r="A409" s="134">
        <v>404</v>
      </c>
      <c r="B409" s="135"/>
      <c r="C409" s="43"/>
      <c r="D409" s="46" t="s">
        <v>201</v>
      </c>
      <c r="E409" s="18">
        <v>51000</v>
      </c>
      <c r="F409" s="18">
        <v>54300</v>
      </c>
      <c r="G409" s="18">
        <v>54300</v>
      </c>
      <c r="H409" s="36">
        <v>41300</v>
      </c>
      <c r="I409" s="169">
        <v>53600</v>
      </c>
      <c r="J409" s="129">
        <v>53600</v>
      </c>
      <c r="K409" s="36">
        <v>40928</v>
      </c>
      <c r="L409" s="149">
        <f t="shared" si="103"/>
        <v>0.9871086556169429</v>
      </c>
      <c r="M409" s="74">
        <f t="shared" si="104"/>
        <v>0.00019241185234323066</v>
      </c>
      <c r="N409" s="124"/>
    </row>
    <row r="410" spans="1:14" s="42" customFormat="1" ht="12.75">
      <c r="A410" s="140">
        <v>405</v>
      </c>
      <c r="B410" s="135"/>
      <c r="C410" s="43"/>
      <c r="D410" s="46" t="s">
        <v>202</v>
      </c>
      <c r="E410" s="18">
        <v>35500</v>
      </c>
      <c r="F410" s="18">
        <v>45000</v>
      </c>
      <c r="G410" s="18">
        <v>45000</v>
      </c>
      <c r="H410" s="36">
        <v>39900</v>
      </c>
      <c r="I410" s="169">
        <v>45000</v>
      </c>
      <c r="J410" s="129">
        <v>45000</v>
      </c>
      <c r="K410" s="36">
        <v>39810</v>
      </c>
      <c r="L410" s="149">
        <f t="shared" si="103"/>
        <v>1</v>
      </c>
      <c r="M410" s="74">
        <f t="shared" si="104"/>
        <v>0.00016153980140756307</v>
      </c>
      <c r="N410" s="124"/>
    </row>
    <row r="411" spans="1:14" s="42" customFormat="1" ht="12.75">
      <c r="A411" s="134">
        <v>406</v>
      </c>
      <c r="B411" s="135"/>
      <c r="C411" s="43"/>
      <c r="D411" s="46" t="s">
        <v>203</v>
      </c>
      <c r="E411" s="18">
        <v>179000</v>
      </c>
      <c r="F411" s="18">
        <v>179000</v>
      </c>
      <c r="G411" s="18">
        <v>179000</v>
      </c>
      <c r="H411" s="36">
        <v>164100</v>
      </c>
      <c r="I411" s="169">
        <v>177700</v>
      </c>
      <c r="J411" s="129">
        <v>177700</v>
      </c>
      <c r="K411" s="36">
        <v>162830</v>
      </c>
      <c r="L411" s="149">
        <f t="shared" si="103"/>
        <v>0.9927374301675977</v>
      </c>
      <c r="M411" s="74">
        <f t="shared" si="104"/>
        <v>0.0006379027268916434</v>
      </c>
      <c r="N411" s="124"/>
    </row>
    <row r="412" spans="1:14" s="42" customFormat="1" ht="12.75">
      <c r="A412" s="140">
        <v>407</v>
      </c>
      <c r="B412" s="135"/>
      <c r="C412" s="43"/>
      <c r="D412" s="46" t="s">
        <v>206</v>
      </c>
      <c r="E412" s="18">
        <v>122700</v>
      </c>
      <c r="F412" s="18">
        <v>88700</v>
      </c>
      <c r="G412" s="18">
        <v>88700</v>
      </c>
      <c r="H412" s="36">
        <v>82600</v>
      </c>
      <c r="I412" s="169">
        <v>80243</v>
      </c>
      <c r="J412" s="129">
        <v>80243</v>
      </c>
      <c r="K412" s="36">
        <v>74343</v>
      </c>
      <c r="L412" s="149">
        <f t="shared" si="103"/>
        <v>0.9046561443066516</v>
      </c>
      <c r="M412" s="74">
        <f t="shared" si="104"/>
        <v>0.00028805418409660183</v>
      </c>
      <c r="N412" s="124"/>
    </row>
    <row r="413" spans="1:14" s="42" customFormat="1" ht="12.75">
      <c r="A413" s="134">
        <v>408</v>
      </c>
      <c r="B413" s="135"/>
      <c r="C413" s="43"/>
      <c r="D413" s="46" t="s">
        <v>207</v>
      </c>
      <c r="E413" s="18">
        <v>197000</v>
      </c>
      <c r="F413" s="18">
        <v>183600</v>
      </c>
      <c r="G413" s="18">
        <v>183600</v>
      </c>
      <c r="H413" s="36">
        <v>149800</v>
      </c>
      <c r="I413" s="169">
        <v>180600</v>
      </c>
      <c r="J413" s="129">
        <v>180600</v>
      </c>
      <c r="K413" s="36">
        <v>148643</v>
      </c>
      <c r="L413" s="149">
        <f t="shared" si="103"/>
        <v>0.9836601307189542</v>
      </c>
      <c r="M413" s="74">
        <f t="shared" si="104"/>
        <v>0.0006483130696490197</v>
      </c>
      <c r="N413" s="124"/>
    </row>
    <row r="414" spans="1:14" s="42" customFormat="1" ht="12.75">
      <c r="A414" s="140">
        <v>409</v>
      </c>
      <c r="B414" s="135"/>
      <c r="C414" s="43"/>
      <c r="D414" s="46" t="s">
        <v>208</v>
      </c>
      <c r="E414" s="18">
        <v>140800</v>
      </c>
      <c r="F414" s="18">
        <v>173900</v>
      </c>
      <c r="G414" s="18">
        <v>173900</v>
      </c>
      <c r="H414" s="36">
        <v>132800</v>
      </c>
      <c r="I414" s="169">
        <v>172898</v>
      </c>
      <c r="J414" s="129">
        <v>172898</v>
      </c>
      <c r="K414" s="36">
        <v>131910</v>
      </c>
      <c r="L414" s="149">
        <f t="shared" si="103"/>
        <v>0.9942380678550892</v>
      </c>
      <c r="M414" s="74">
        <f t="shared" si="104"/>
        <v>0.0006206646351947742</v>
      </c>
      <c r="N414" s="124"/>
    </row>
    <row r="415" spans="1:14" s="42" customFormat="1" ht="12.75">
      <c r="A415" s="134">
        <v>410</v>
      </c>
      <c r="B415" s="135"/>
      <c r="C415" s="43"/>
      <c r="D415" s="46" t="s">
        <v>211</v>
      </c>
      <c r="E415" s="18">
        <v>130000</v>
      </c>
      <c r="F415" s="18">
        <v>133800</v>
      </c>
      <c r="G415" s="18">
        <v>133800</v>
      </c>
      <c r="H415" s="36">
        <v>117200</v>
      </c>
      <c r="I415" s="169">
        <v>131844</v>
      </c>
      <c r="J415" s="129">
        <v>131844</v>
      </c>
      <c r="K415" s="36">
        <v>115244</v>
      </c>
      <c r="L415" s="149">
        <f t="shared" si="103"/>
        <v>0.9853811659192825</v>
      </c>
      <c r="M415" s="74">
        <f t="shared" si="104"/>
        <v>0.0004732900794839721</v>
      </c>
      <c r="N415" s="124"/>
    </row>
    <row r="416" spans="1:14" s="42" customFormat="1" ht="12.75">
      <c r="A416" s="140">
        <v>411</v>
      </c>
      <c r="B416" s="135"/>
      <c r="C416" s="43"/>
      <c r="D416" s="46" t="s">
        <v>212</v>
      </c>
      <c r="E416" s="18">
        <v>190500</v>
      </c>
      <c r="F416" s="18">
        <v>198800</v>
      </c>
      <c r="G416" s="18">
        <v>198800</v>
      </c>
      <c r="H416" s="36">
        <v>174000</v>
      </c>
      <c r="I416" s="169">
        <v>198800</v>
      </c>
      <c r="J416" s="129">
        <v>198800</v>
      </c>
      <c r="K416" s="36">
        <v>174044</v>
      </c>
      <c r="L416" s="149">
        <f t="shared" si="103"/>
        <v>1</v>
      </c>
      <c r="M416" s="74">
        <f t="shared" si="104"/>
        <v>0.0007136469448849674</v>
      </c>
      <c r="N416" s="124"/>
    </row>
    <row r="417" spans="1:14" s="42" customFormat="1" ht="12.75">
      <c r="A417" s="134">
        <v>412</v>
      </c>
      <c r="B417" s="135"/>
      <c r="C417" s="43"/>
      <c r="D417" s="46" t="s">
        <v>214</v>
      </c>
      <c r="E417" s="18">
        <v>130500</v>
      </c>
      <c r="F417" s="18">
        <v>130600</v>
      </c>
      <c r="G417" s="18">
        <v>130600</v>
      </c>
      <c r="H417" s="36">
        <v>117900</v>
      </c>
      <c r="I417" s="169">
        <v>129700</v>
      </c>
      <c r="J417" s="129">
        <v>129700</v>
      </c>
      <c r="K417" s="36">
        <v>116999</v>
      </c>
      <c r="L417" s="149">
        <f t="shared" si="103"/>
        <v>0.9931087289433385</v>
      </c>
      <c r="M417" s="74">
        <f t="shared" si="104"/>
        <v>0.00046559360539024286</v>
      </c>
      <c r="N417" s="124"/>
    </row>
    <row r="418" spans="1:14" s="42" customFormat="1" ht="12.75">
      <c r="A418" s="140">
        <v>413</v>
      </c>
      <c r="B418" s="135"/>
      <c r="C418" s="43"/>
      <c r="D418" s="46" t="s">
        <v>216</v>
      </c>
      <c r="E418" s="18">
        <v>42000</v>
      </c>
      <c r="F418" s="18">
        <v>42000</v>
      </c>
      <c r="G418" s="18">
        <v>42000</v>
      </c>
      <c r="H418" s="36">
        <v>37000</v>
      </c>
      <c r="I418" s="169">
        <v>41576</v>
      </c>
      <c r="J418" s="129">
        <v>41576</v>
      </c>
      <c r="K418" s="36">
        <v>36576</v>
      </c>
      <c r="L418" s="149">
        <f t="shared" si="103"/>
        <v>0.989904761904762</v>
      </c>
      <c r="M418" s="74">
        <f t="shared" si="104"/>
        <v>0.00014924841740712982</v>
      </c>
      <c r="N418" s="124"/>
    </row>
    <row r="419" spans="1:14" s="42" customFormat="1" ht="12.75">
      <c r="A419" s="134">
        <v>414</v>
      </c>
      <c r="B419" s="135"/>
      <c r="C419" s="43"/>
      <c r="D419" s="46" t="s">
        <v>217</v>
      </c>
      <c r="E419" s="18">
        <v>24000</v>
      </c>
      <c r="F419" s="18">
        <v>27000</v>
      </c>
      <c r="G419" s="18">
        <v>27000</v>
      </c>
      <c r="H419" s="36">
        <v>23400</v>
      </c>
      <c r="I419" s="169">
        <v>26780</v>
      </c>
      <c r="J419" s="129">
        <v>26780</v>
      </c>
      <c r="K419" s="36">
        <v>23135</v>
      </c>
      <c r="L419" s="149">
        <f t="shared" si="103"/>
        <v>0.9918518518518519</v>
      </c>
      <c r="M419" s="74">
        <f t="shared" si="104"/>
        <v>9.613413070432308E-05</v>
      </c>
      <c r="N419" s="124"/>
    </row>
    <row r="420" spans="1:14" s="42" customFormat="1" ht="12.75">
      <c r="A420" s="140">
        <v>415</v>
      </c>
      <c r="B420" s="135"/>
      <c r="C420" s="43"/>
      <c r="D420" s="46" t="s">
        <v>415</v>
      </c>
      <c r="E420" s="18">
        <v>48500</v>
      </c>
      <c r="F420" s="18">
        <v>45000</v>
      </c>
      <c r="G420" s="18">
        <v>45000</v>
      </c>
      <c r="H420" s="36">
        <v>35400</v>
      </c>
      <c r="I420" s="169">
        <v>44800</v>
      </c>
      <c r="J420" s="129">
        <v>44800</v>
      </c>
      <c r="K420" s="36">
        <v>35161</v>
      </c>
      <c r="L420" s="149">
        <f t="shared" si="103"/>
        <v>0.9955555555555555</v>
      </c>
      <c r="M420" s="74">
        <f t="shared" si="104"/>
        <v>0.00016082184673464056</v>
      </c>
      <c r="N420" s="124"/>
    </row>
    <row r="421" spans="1:14" s="42" customFormat="1" ht="12.75">
      <c r="A421" s="134">
        <v>416</v>
      </c>
      <c r="B421" s="135"/>
      <c r="C421" s="43"/>
      <c r="D421" s="46" t="s">
        <v>219</v>
      </c>
      <c r="E421" s="18">
        <v>155000</v>
      </c>
      <c r="F421" s="18">
        <v>161700</v>
      </c>
      <c r="G421" s="18">
        <v>161700</v>
      </c>
      <c r="H421" s="36">
        <v>141100</v>
      </c>
      <c r="I421" s="169">
        <v>159000</v>
      </c>
      <c r="J421" s="129">
        <v>159000</v>
      </c>
      <c r="K421" s="36">
        <v>138997</v>
      </c>
      <c r="L421" s="149">
        <f t="shared" si="103"/>
        <v>0.9833024118738405</v>
      </c>
      <c r="M421" s="74">
        <f t="shared" si="104"/>
        <v>0.0005707739649733895</v>
      </c>
      <c r="N421" s="124"/>
    </row>
    <row r="422" spans="1:14" s="42" customFormat="1" ht="25.5">
      <c r="A422" s="140">
        <v>417</v>
      </c>
      <c r="B422" s="135"/>
      <c r="C422" s="43"/>
      <c r="D422" s="46" t="s">
        <v>221</v>
      </c>
      <c r="E422" s="18">
        <v>350000</v>
      </c>
      <c r="F422" s="18">
        <v>350300</v>
      </c>
      <c r="G422" s="18">
        <v>350300</v>
      </c>
      <c r="H422" s="36">
        <v>286800</v>
      </c>
      <c r="I422" s="169">
        <v>343795</v>
      </c>
      <c r="J422" s="129">
        <v>343795</v>
      </c>
      <c r="K422" s="36">
        <v>284842</v>
      </c>
      <c r="L422" s="149">
        <f t="shared" si="103"/>
        <v>0.9814302026834142</v>
      </c>
      <c r="M422" s="74">
        <f t="shared" si="104"/>
        <v>0.0012341461338869588</v>
      </c>
      <c r="N422" s="124"/>
    </row>
    <row r="423" spans="1:14" s="42" customFormat="1" ht="12.75">
      <c r="A423" s="134">
        <v>418</v>
      </c>
      <c r="B423" s="135"/>
      <c r="C423" s="43">
        <v>85404</v>
      </c>
      <c r="D423" s="48" t="s">
        <v>294</v>
      </c>
      <c r="E423" s="39">
        <f aca="true" t="shared" si="108" ref="E423:K423">SUM(E424:E456)</f>
        <v>16910000</v>
      </c>
      <c r="F423" s="39">
        <f t="shared" si="108"/>
        <v>17141050</v>
      </c>
      <c r="G423" s="39">
        <f t="shared" si="108"/>
        <v>17134750</v>
      </c>
      <c r="H423" s="79">
        <f t="shared" si="108"/>
        <v>14965900</v>
      </c>
      <c r="I423" s="168">
        <f t="shared" si="108"/>
        <v>17009773</v>
      </c>
      <c r="J423" s="159">
        <f t="shared" si="108"/>
        <v>17003804</v>
      </c>
      <c r="K423" s="79">
        <f t="shared" si="108"/>
        <v>14886675</v>
      </c>
      <c r="L423" s="151">
        <f t="shared" si="103"/>
        <v>0.9923413676525067</v>
      </c>
      <c r="M423" s="152">
        <f t="shared" si="104"/>
        <v>0.06106123005350507</v>
      </c>
      <c r="N423" s="124"/>
    </row>
    <row r="424" spans="1:14" s="42" customFormat="1" ht="12.75">
      <c r="A424" s="140">
        <v>419</v>
      </c>
      <c r="B424" s="136"/>
      <c r="C424" s="22"/>
      <c r="D424" s="46" t="s">
        <v>295</v>
      </c>
      <c r="E424" s="18">
        <v>513900</v>
      </c>
      <c r="F424" s="18">
        <v>537300</v>
      </c>
      <c r="G424" s="18">
        <v>537300</v>
      </c>
      <c r="H424" s="36">
        <v>514400</v>
      </c>
      <c r="I424" s="169">
        <v>530690</v>
      </c>
      <c r="J424" s="129">
        <v>530690</v>
      </c>
      <c r="K424" s="36">
        <v>508192</v>
      </c>
      <c r="L424" s="149">
        <f t="shared" si="103"/>
        <v>0.9876977479992556</v>
      </c>
      <c r="M424" s="74">
        <f t="shared" si="104"/>
        <v>0.0019050568268662142</v>
      </c>
      <c r="N424" s="124"/>
    </row>
    <row r="425" spans="1:14" s="42" customFormat="1" ht="12.75">
      <c r="A425" s="134">
        <v>420</v>
      </c>
      <c r="B425" s="136"/>
      <c r="C425" s="22"/>
      <c r="D425" s="46" t="s">
        <v>296</v>
      </c>
      <c r="E425" s="18">
        <v>590400</v>
      </c>
      <c r="F425" s="18">
        <v>599100</v>
      </c>
      <c r="G425" s="18">
        <v>599100</v>
      </c>
      <c r="H425" s="36">
        <v>572200</v>
      </c>
      <c r="I425" s="169">
        <v>596832</v>
      </c>
      <c r="J425" s="129">
        <v>596832</v>
      </c>
      <c r="K425" s="36">
        <v>571015</v>
      </c>
      <c r="L425" s="149">
        <f t="shared" si="103"/>
        <v>0.9962143214822233</v>
      </c>
      <c r="M425" s="74">
        <f t="shared" si="104"/>
        <v>0.002142491616748415</v>
      </c>
      <c r="N425" s="124"/>
    </row>
    <row r="426" spans="1:14" s="42" customFormat="1" ht="12.75">
      <c r="A426" s="140">
        <v>421</v>
      </c>
      <c r="B426" s="136"/>
      <c r="C426" s="22"/>
      <c r="D426" s="46" t="s">
        <v>223</v>
      </c>
      <c r="E426" s="18">
        <v>457400</v>
      </c>
      <c r="F426" s="18">
        <v>479500</v>
      </c>
      <c r="G426" s="18">
        <v>479500</v>
      </c>
      <c r="H426" s="36">
        <v>459600</v>
      </c>
      <c r="I426" s="169">
        <v>479500</v>
      </c>
      <c r="J426" s="129">
        <v>479500</v>
      </c>
      <c r="K426" s="36">
        <v>459600</v>
      </c>
      <c r="L426" s="149">
        <f t="shared" si="103"/>
        <v>1</v>
      </c>
      <c r="M426" s="74">
        <f t="shared" si="104"/>
        <v>0.0017212963283316997</v>
      </c>
      <c r="N426" s="124"/>
    </row>
    <row r="427" spans="1:14" s="42" customFormat="1" ht="12.75">
      <c r="A427" s="134">
        <v>422</v>
      </c>
      <c r="B427" s="136"/>
      <c r="C427" s="22"/>
      <c r="D427" s="46" t="s">
        <v>224</v>
      </c>
      <c r="E427" s="18">
        <v>439100</v>
      </c>
      <c r="F427" s="18">
        <v>448500</v>
      </c>
      <c r="G427" s="18">
        <v>448500</v>
      </c>
      <c r="H427" s="36">
        <v>428300</v>
      </c>
      <c r="I427" s="169">
        <v>447715</v>
      </c>
      <c r="J427" s="129">
        <v>447715</v>
      </c>
      <c r="K427" s="36">
        <v>427515</v>
      </c>
      <c r="L427" s="149">
        <f t="shared" si="103"/>
        <v>0.9982497212931996</v>
      </c>
      <c r="M427" s="74">
        <f t="shared" si="104"/>
        <v>0.001607195381937491</v>
      </c>
      <c r="N427" s="124"/>
    </row>
    <row r="428" spans="1:14" s="42" customFormat="1" ht="12.75">
      <c r="A428" s="140">
        <v>423</v>
      </c>
      <c r="B428" s="136"/>
      <c r="C428" s="22"/>
      <c r="D428" s="46" t="s">
        <v>225</v>
      </c>
      <c r="E428" s="18">
        <v>487400</v>
      </c>
      <c r="F428" s="18">
        <v>477900</v>
      </c>
      <c r="G428" s="18">
        <v>477900</v>
      </c>
      <c r="H428" s="36">
        <v>454900</v>
      </c>
      <c r="I428" s="169">
        <v>474721</v>
      </c>
      <c r="J428" s="129">
        <v>474721</v>
      </c>
      <c r="K428" s="36">
        <v>452491</v>
      </c>
      <c r="L428" s="149">
        <f t="shared" si="103"/>
        <v>0.9933479807491107</v>
      </c>
      <c r="M428" s="74">
        <f t="shared" si="104"/>
        <v>0.0017041408014222166</v>
      </c>
      <c r="N428" s="124"/>
    </row>
    <row r="429" spans="1:14" s="42" customFormat="1" ht="12.75">
      <c r="A429" s="134">
        <v>424</v>
      </c>
      <c r="B429" s="136"/>
      <c r="C429" s="22"/>
      <c r="D429" s="46" t="s">
        <v>297</v>
      </c>
      <c r="E429" s="18">
        <v>688300</v>
      </c>
      <c r="F429" s="18">
        <v>687700</v>
      </c>
      <c r="G429" s="18">
        <v>687700</v>
      </c>
      <c r="H429" s="36">
        <v>617900</v>
      </c>
      <c r="I429" s="169">
        <v>682867</v>
      </c>
      <c r="J429" s="129">
        <v>682867</v>
      </c>
      <c r="K429" s="36">
        <v>614372</v>
      </c>
      <c r="L429" s="149">
        <f t="shared" si="103"/>
        <v>0.9929722262614512</v>
      </c>
      <c r="M429" s="74">
        <f t="shared" si="104"/>
        <v>0.0024513377681728526</v>
      </c>
      <c r="N429" s="124"/>
    </row>
    <row r="430" spans="1:14" s="42" customFormat="1" ht="12.75">
      <c r="A430" s="140">
        <v>425</v>
      </c>
      <c r="B430" s="136"/>
      <c r="C430" s="22"/>
      <c r="D430" s="46" t="s">
        <v>226</v>
      </c>
      <c r="E430" s="18">
        <v>715400</v>
      </c>
      <c r="F430" s="18">
        <v>696550</v>
      </c>
      <c r="G430" s="18">
        <v>696550</v>
      </c>
      <c r="H430" s="36">
        <v>603850</v>
      </c>
      <c r="I430" s="169">
        <v>691741</v>
      </c>
      <c r="J430" s="129">
        <v>691741</v>
      </c>
      <c r="K430" s="36">
        <v>599645</v>
      </c>
      <c r="L430" s="149">
        <f t="shared" si="103"/>
        <v>0.9930959730098342</v>
      </c>
      <c r="M430" s="74">
        <f t="shared" si="104"/>
        <v>0.002483193417010424</v>
      </c>
      <c r="N430" s="124"/>
    </row>
    <row r="431" spans="1:14" s="42" customFormat="1" ht="12.75">
      <c r="A431" s="134">
        <v>426</v>
      </c>
      <c r="B431" s="136"/>
      <c r="C431" s="22"/>
      <c r="D431" s="46" t="s">
        <v>227</v>
      </c>
      <c r="E431" s="18">
        <v>311000</v>
      </c>
      <c r="F431" s="18">
        <v>320350</v>
      </c>
      <c r="G431" s="18">
        <v>320350</v>
      </c>
      <c r="H431" s="36">
        <v>297350</v>
      </c>
      <c r="I431" s="169">
        <v>319613</v>
      </c>
      <c r="J431" s="129">
        <v>319613</v>
      </c>
      <c r="K431" s="36">
        <v>296911</v>
      </c>
      <c r="L431" s="149">
        <f t="shared" si="103"/>
        <v>0.9976993912907757</v>
      </c>
      <c r="M431" s="74">
        <f t="shared" si="104"/>
        <v>0.001147338234383899</v>
      </c>
      <c r="N431" s="124"/>
    </row>
    <row r="432" spans="1:14" s="42" customFormat="1" ht="12.75">
      <c r="A432" s="140">
        <v>427</v>
      </c>
      <c r="B432" s="136"/>
      <c r="C432" s="22"/>
      <c r="D432" s="46" t="s">
        <v>575</v>
      </c>
      <c r="E432" s="18">
        <v>233200</v>
      </c>
      <c r="F432" s="18">
        <v>241400</v>
      </c>
      <c r="G432" s="18">
        <v>241400</v>
      </c>
      <c r="H432" s="36">
        <v>230700</v>
      </c>
      <c r="I432" s="169">
        <v>238708</v>
      </c>
      <c r="J432" s="129">
        <v>238708</v>
      </c>
      <c r="K432" s="36">
        <v>228477</v>
      </c>
      <c r="L432" s="149">
        <f t="shared" si="103"/>
        <v>0.9888483844241922</v>
      </c>
      <c r="M432" s="74">
        <f t="shared" si="104"/>
        <v>0.0008569076203199236</v>
      </c>
      <c r="N432" s="124"/>
    </row>
    <row r="433" spans="1:14" s="42" customFormat="1" ht="25.5">
      <c r="A433" s="134">
        <v>428</v>
      </c>
      <c r="B433" s="136"/>
      <c r="C433" s="22"/>
      <c r="D433" s="46" t="s">
        <v>576</v>
      </c>
      <c r="E433" s="18"/>
      <c r="F433" s="18">
        <v>6300</v>
      </c>
      <c r="G433" s="18"/>
      <c r="H433" s="36"/>
      <c r="I433" s="169">
        <v>5969</v>
      </c>
      <c r="J433" s="129"/>
      <c r="K433" s="36"/>
      <c r="L433" s="149">
        <f t="shared" si="103"/>
        <v>0.9474603174603174</v>
      </c>
      <c r="M433" s="74">
        <f t="shared" si="104"/>
        <v>2.1427357213372085E-05</v>
      </c>
      <c r="N433" s="124"/>
    </row>
    <row r="434" spans="1:14" s="42" customFormat="1" ht="12.75">
      <c r="A434" s="140">
        <v>429</v>
      </c>
      <c r="B434" s="136"/>
      <c r="C434" s="22"/>
      <c r="D434" s="46" t="s">
        <v>228</v>
      </c>
      <c r="E434" s="18">
        <v>657200</v>
      </c>
      <c r="F434" s="18">
        <v>672600</v>
      </c>
      <c r="G434" s="18">
        <v>672600</v>
      </c>
      <c r="H434" s="36">
        <v>642900</v>
      </c>
      <c r="I434" s="169">
        <v>671384</v>
      </c>
      <c r="J434" s="129">
        <v>671384</v>
      </c>
      <c r="K434" s="36">
        <v>641884</v>
      </c>
      <c r="L434" s="149">
        <f t="shared" si="103"/>
        <v>0.9981920903954802</v>
      </c>
      <c r="M434" s="74">
        <f t="shared" si="104"/>
        <v>0.002410116400627007</v>
      </c>
      <c r="N434" s="124"/>
    </row>
    <row r="435" spans="1:14" s="42" customFormat="1" ht="12.75">
      <c r="A435" s="134">
        <v>430</v>
      </c>
      <c r="B435" s="136"/>
      <c r="C435" s="22"/>
      <c r="D435" s="46" t="s">
        <v>229</v>
      </c>
      <c r="E435" s="18">
        <v>527100</v>
      </c>
      <c r="F435" s="18">
        <v>534700</v>
      </c>
      <c r="G435" s="18">
        <v>534700</v>
      </c>
      <c r="H435" s="36">
        <v>512300</v>
      </c>
      <c r="I435" s="169">
        <v>534390</v>
      </c>
      <c r="J435" s="129">
        <v>534390</v>
      </c>
      <c r="K435" s="36">
        <v>512190</v>
      </c>
      <c r="L435" s="149">
        <f t="shared" si="103"/>
        <v>0.9994202356461567</v>
      </c>
      <c r="M435" s="74">
        <f t="shared" si="104"/>
        <v>0.0019183389883152804</v>
      </c>
      <c r="N435" s="124"/>
    </row>
    <row r="436" spans="1:14" s="42" customFormat="1" ht="12.75">
      <c r="A436" s="140">
        <v>431</v>
      </c>
      <c r="B436" s="136"/>
      <c r="C436" s="22"/>
      <c r="D436" s="46" t="s">
        <v>298</v>
      </c>
      <c r="E436" s="18">
        <v>375700</v>
      </c>
      <c r="F436" s="18">
        <v>380000</v>
      </c>
      <c r="G436" s="18">
        <v>380000</v>
      </c>
      <c r="H436" s="36">
        <v>353400</v>
      </c>
      <c r="I436" s="169">
        <v>377005</v>
      </c>
      <c r="J436" s="129">
        <v>377005</v>
      </c>
      <c r="K436" s="36">
        <v>352853</v>
      </c>
      <c r="L436" s="149">
        <f t="shared" si="103"/>
        <v>0.9921184210526316</v>
      </c>
      <c r="M436" s="74">
        <f t="shared" si="104"/>
        <v>0.0013533625073257403</v>
      </c>
      <c r="N436" s="124"/>
    </row>
    <row r="437" spans="1:14" s="42" customFormat="1" ht="12.75">
      <c r="A437" s="134">
        <v>432</v>
      </c>
      <c r="B437" s="136"/>
      <c r="C437" s="22"/>
      <c r="D437" s="46" t="s">
        <v>230</v>
      </c>
      <c r="E437" s="18">
        <v>455000</v>
      </c>
      <c r="F437" s="18">
        <v>450400</v>
      </c>
      <c r="G437" s="18">
        <v>450400</v>
      </c>
      <c r="H437" s="36">
        <v>428300</v>
      </c>
      <c r="I437" s="169">
        <v>448932</v>
      </c>
      <c r="J437" s="129">
        <v>448932</v>
      </c>
      <c r="K437" s="36">
        <v>426863</v>
      </c>
      <c r="L437" s="149">
        <f t="shared" si="103"/>
        <v>0.996740674955595</v>
      </c>
      <c r="M437" s="74">
        <f t="shared" si="104"/>
        <v>0.0016115641361222244</v>
      </c>
      <c r="N437" s="124"/>
    </row>
    <row r="438" spans="1:14" s="42" customFormat="1" ht="12.75">
      <c r="A438" s="140">
        <v>433</v>
      </c>
      <c r="B438" s="136"/>
      <c r="C438" s="22"/>
      <c r="D438" s="46" t="s">
        <v>231</v>
      </c>
      <c r="E438" s="18">
        <v>456300</v>
      </c>
      <c r="F438" s="18">
        <v>456300</v>
      </c>
      <c r="G438" s="18">
        <v>456300</v>
      </c>
      <c r="H438" s="36">
        <v>435400</v>
      </c>
      <c r="I438" s="169">
        <v>451905</v>
      </c>
      <c r="J438" s="129">
        <v>451905</v>
      </c>
      <c r="K438" s="36">
        <v>433047</v>
      </c>
      <c r="L438" s="149">
        <f t="shared" si="103"/>
        <v>0.9903681788297173</v>
      </c>
      <c r="M438" s="74">
        <f t="shared" si="104"/>
        <v>0.0016222365323352173</v>
      </c>
      <c r="N438" s="124"/>
    </row>
    <row r="439" spans="1:14" s="42" customFormat="1" ht="12.75">
      <c r="A439" s="134">
        <v>434</v>
      </c>
      <c r="B439" s="136"/>
      <c r="C439" s="22"/>
      <c r="D439" s="46" t="s">
        <v>299</v>
      </c>
      <c r="E439" s="18">
        <v>513800</v>
      </c>
      <c r="F439" s="18">
        <v>526200</v>
      </c>
      <c r="G439" s="18">
        <v>526200</v>
      </c>
      <c r="H439" s="36">
        <v>503700</v>
      </c>
      <c r="I439" s="169">
        <v>523655</v>
      </c>
      <c r="J439" s="129">
        <v>523655</v>
      </c>
      <c r="K439" s="36">
        <v>501761</v>
      </c>
      <c r="L439" s="149">
        <f t="shared" si="103"/>
        <v>0.9951634359559103</v>
      </c>
      <c r="M439" s="74">
        <f t="shared" si="104"/>
        <v>0.001879802771246165</v>
      </c>
      <c r="N439" s="124"/>
    </row>
    <row r="440" spans="1:14" s="42" customFormat="1" ht="12.75">
      <c r="A440" s="140">
        <v>435</v>
      </c>
      <c r="B440" s="136" t="s">
        <v>300</v>
      </c>
      <c r="C440" s="22"/>
      <c r="D440" s="46" t="s">
        <v>232</v>
      </c>
      <c r="E440" s="18">
        <v>473500</v>
      </c>
      <c r="F440" s="18">
        <v>485550</v>
      </c>
      <c r="G440" s="18">
        <v>485550</v>
      </c>
      <c r="H440" s="36">
        <v>463700</v>
      </c>
      <c r="I440" s="169">
        <v>484780</v>
      </c>
      <c r="J440" s="129">
        <v>484780</v>
      </c>
      <c r="K440" s="36">
        <v>462930</v>
      </c>
      <c r="L440" s="149">
        <f t="shared" si="103"/>
        <v>0.9984141694985068</v>
      </c>
      <c r="M440" s="74">
        <f t="shared" si="104"/>
        <v>0.0017402503316968538</v>
      </c>
      <c r="N440" s="124"/>
    </row>
    <row r="441" spans="1:14" s="42" customFormat="1" ht="12.75">
      <c r="A441" s="134">
        <v>436</v>
      </c>
      <c r="B441" s="136"/>
      <c r="C441" s="22"/>
      <c r="D441" s="46" t="s">
        <v>233</v>
      </c>
      <c r="E441" s="18">
        <v>412100</v>
      </c>
      <c r="F441" s="18">
        <v>424600</v>
      </c>
      <c r="G441" s="18">
        <v>424600</v>
      </c>
      <c r="H441" s="36">
        <v>394000</v>
      </c>
      <c r="I441" s="169">
        <v>420321</v>
      </c>
      <c r="J441" s="129">
        <v>420321</v>
      </c>
      <c r="K441" s="36">
        <v>390149</v>
      </c>
      <c r="L441" s="149">
        <f t="shared" si="103"/>
        <v>0.9899222797927462</v>
      </c>
      <c r="M441" s="74">
        <f t="shared" si="104"/>
        <v>0.0015088571303872957</v>
      </c>
      <c r="N441" s="124"/>
    </row>
    <row r="442" spans="1:14" s="42" customFormat="1" ht="12.75">
      <c r="A442" s="140">
        <v>437</v>
      </c>
      <c r="B442" s="136"/>
      <c r="C442" s="22"/>
      <c r="D442" s="46" t="s">
        <v>234</v>
      </c>
      <c r="E442" s="18">
        <v>439400</v>
      </c>
      <c r="F442" s="18">
        <v>436400</v>
      </c>
      <c r="G442" s="18">
        <v>436400</v>
      </c>
      <c r="H442" s="36">
        <v>417900</v>
      </c>
      <c r="I442" s="169">
        <v>431228</v>
      </c>
      <c r="J442" s="129">
        <v>431228</v>
      </c>
      <c r="K442" s="36">
        <v>412728</v>
      </c>
      <c r="L442" s="149">
        <f t="shared" si="103"/>
        <v>0.9881484876260311</v>
      </c>
      <c r="M442" s="74">
        <f t="shared" si="104"/>
        <v>0.0015480107884751244</v>
      </c>
      <c r="N442" s="124"/>
    </row>
    <row r="443" spans="1:14" s="42" customFormat="1" ht="12.75">
      <c r="A443" s="134">
        <v>438</v>
      </c>
      <c r="B443" s="136"/>
      <c r="C443" s="22"/>
      <c r="D443" s="46" t="s">
        <v>235</v>
      </c>
      <c r="E443" s="18">
        <v>235100</v>
      </c>
      <c r="F443" s="18">
        <v>272600</v>
      </c>
      <c r="G443" s="18">
        <v>272600</v>
      </c>
      <c r="H443" s="36">
        <v>255600</v>
      </c>
      <c r="I443" s="169">
        <v>267836</v>
      </c>
      <c r="J443" s="129">
        <v>267836</v>
      </c>
      <c r="K443" s="36">
        <v>251048</v>
      </c>
      <c r="L443" s="149">
        <f t="shared" si="103"/>
        <v>0.9825238444607484</v>
      </c>
      <c r="M443" s="74">
        <f t="shared" si="104"/>
        <v>0.0009614705388843569</v>
      </c>
      <c r="N443" s="124"/>
    </row>
    <row r="444" spans="1:14" s="23" customFormat="1" ht="12.75">
      <c r="A444" s="140">
        <v>439</v>
      </c>
      <c r="B444" s="136"/>
      <c r="C444" s="22"/>
      <c r="D444" s="46" t="s">
        <v>301</v>
      </c>
      <c r="E444" s="18">
        <v>363800</v>
      </c>
      <c r="F444" s="18">
        <v>382500</v>
      </c>
      <c r="G444" s="18">
        <v>382500</v>
      </c>
      <c r="H444" s="36">
        <v>367500</v>
      </c>
      <c r="I444" s="169">
        <v>380862</v>
      </c>
      <c r="J444" s="129">
        <v>380862</v>
      </c>
      <c r="K444" s="36">
        <v>365920</v>
      </c>
      <c r="L444" s="149">
        <f t="shared" si="103"/>
        <v>0.9957176470588235</v>
      </c>
      <c r="M444" s="74">
        <f t="shared" si="104"/>
        <v>0.0013672082631930507</v>
      </c>
      <c r="N444" s="124"/>
    </row>
    <row r="445" spans="1:14" s="42" customFormat="1" ht="12.75">
      <c r="A445" s="134">
        <v>440</v>
      </c>
      <c r="B445" s="136"/>
      <c r="C445" s="22"/>
      <c r="D445" s="46" t="s">
        <v>302</v>
      </c>
      <c r="E445" s="18">
        <v>249900</v>
      </c>
      <c r="F445" s="18">
        <v>280300</v>
      </c>
      <c r="G445" s="18">
        <v>280300</v>
      </c>
      <c r="H445" s="36">
        <v>261300</v>
      </c>
      <c r="I445" s="169">
        <v>279910</v>
      </c>
      <c r="J445" s="129">
        <v>279910</v>
      </c>
      <c r="K445" s="36">
        <v>261062</v>
      </c>
      <c r="L445" s="149">
        <f t="shared" si="103"/>
        <v>0.9986086336068498</v>
      </c>
      <c r="M445" s="74">
        <f t="shared" si="104"/>
        <v>0.0010048134624886884</v>
      </c>
      <c r="N445" s="124"/>
    </row>
    <row r="446" spans="1:14" s="23" customFormat="1" ht="12.75">
      <c r="A446" s="140">
        <v>441</v>
      </c>
      <c r="B446" s="136"/>
      <c r="C446" s="22"/>
      <c r="D446" s="46" t="s">
        <v>444</v>
      </c>
      <c r="E446" s="18">
        <v>458700</v>
      </c>
      <c r="F446" s="18">
        <v>472100</v>
      </c>
      <c r="G446" s="18">
        <v>472100</v>
      </c>
      <c r="H446" s="36">
        <v>452200</v>
      </c>
      <c r="I446" s="169">
        <v>470368</v>
      </c>
      <c r="J446" s="129">
        <v>470368</v>
      </c>
      <c r="K446" s="36">
        <v>451268</v>
      </c>
      <c r="L446" s="149">
        <f t="shared" si="103"/>
        <v>0.9963312857445457</v>
      </c>
      <c r="M446" s="74">
        <f t="shared" si="104"/>
        <v>0.0016885145179660582</v>
      </c>
      <c r="N446" s="124"/>
    </row>
    <row r="447" spans="1:14" s="23" customFormat="1" ht="12.75">
      <c r="A447" s="134">
        <v>442</v>
      </c>
      <c r="B447" s="136"/>
      <c r="C447" s="22"/>
      <c r="D447" s="46" t="s">
        <v>303</v>
      </c>
      <c r="E447" s="18">
        <v>445400</v>
      </c>
      <c r="F447" s="18">
        <v>406800</v>
      </c>
      <c r="G447" s="18">
        <v>406800</v>
      </c>
      <c r="H447" s="36">
        <v>383400</v>
      </c>
      <c r="I447" s="169">
        <v>398292</v>
      </c>
      <c r="J447" s="129">
        <v>398292</v>
      </c>
      <c r="K447" s="36">
        <v>375067</v>
      </c>
      <c r="L447" s="149">
        <f t="shared" si="103"/>
        <v>0.9790855457227139</v>
      </c>
      <c r="M447" s="74">
        <f t="shared" si="104"/>
        <v>0.0014297780129382469</v>
      </c>
      <c r="N447" s="124"/>
    </row>
    <row r="448" spans="1:14" s="23" customFormat="1" ht="12.75">
      <c r="A448" s="140">
        <v>443</v>
      </c>
      <c r="B448" s="136"/>
      <c r="C448" s="22"/>
      <c r="D448" s="46" t="s">
        <v>236</v>
      </c>
      <c r="E448" s="18">
        <v>477600</v>
      </c>
      <c r="F448" s="18">
        <v>478200</v>
      </c>
      <c r="G448" s="18">
        <v>478200</v>
      </c>
      <c r="H448" s="36">
        <v>456700</v>
      </c>
      <c r="I448" s="169">
        <v>475709</v>
      </c>
      <c r="J448" s="129">
        <v>475709</v>
      </c>
      <c r="K448" s="36">
        <v>454609</v>
      </c>
      <c r="L448" s="149">
        <f t="shared" si="103"/>
        <v>0.9947908824759515</v>
      </c>
      <c r="M448" s="74">
        <f t="shared" si="104"/>
        <v>0.0017076874975064536</v>
      </c>
      <c r="N448" s="124"/>
    </row>
    <row r="449" spans="1:14" s="23" customFormat="1" ht="12.75">
      <c r="A449" s="134">
        <v>444</v>
      </c>
      <c r="B449" s="136"/>
      <c r="C449" s="22"/>
      <c r="D449" s="46" t="s">
        <v>237</v>
      </c>
      <c r="E449" s="18">
        <v>548700</v>
      </c>
      <c r="F449" s="18">
        <v>535900</v>
      </c>
      <c r="G449" s="18">
        <v>535900</v>
      </c>
      <c r="H449" s="36">
        <v>511100</v>
      </c>
      <c r="I449" s="169">
        <v>533521</v>
      </c>
      <c r="J449" s="129">
        <v>533521</v>
      </c>
      <c r="K449" s="36">
        <v>508924</v>
      </c>
      <c r="L449" s="149">
        <f t="shared" si="103"/>
        <v>0.9955607389438328</v>
      </c>
      <c r="M449" s="74">
        <f t="shared" si="104"/>
        <v>0.0019152194752614323</v>
      </c>
      <c r="N449" s="124"/>
    </row>
    <row r="450" spans="1:14" s="23" customFormat="1" ht="12.75">
      <c r="A450" s="140">
        <v>445</v>
      </c>
      <c r="B450" s="136"/>
      <c r="C450" s="22"/>
      <c r="D450" s="46" t="s">
        <v>238</v>
      </c>
      <c r="E450" s="18">
        <v>364000</v>
      </c>
      <c r="F450" s="18">
        <v>369100</v>
      </c>
      <c r="G450" s="18">
        <v>369100</v>
      </c>
      <c r="H450" s="36">
        <v>354900</v>
      </c>
      <c r="I450" s="169">
        <v>368372</v>
      </c>
      <c r="J450" s="129">
        <v>368372</v>
      </c>
      <c r="K450" s="36">
        <v>354172</v>
      </c>
      <c r="L450" s="149">
        <f t="shared" si="103"/>
        <v>0.9980276347873205</v>
      </c>
      <c r="M450" s="74">
        <f t="shared" si="104"/>
        <v>0.0013223719938690404</v>
      </c>
      <c r="N450" s="124"/>
    </row>
    <row r="451" spans="1:14" s="23" customFormat="1" ht="12.75">
      <c r="A451" s="134">
        <v>446</v>
      </c>
      <c r="B451" s="136"/>
      <c r="C451" s="22"/>
      <c r="D451" s="46" t="s">
        <v>304</v>
      </c>
      <c r="E451" s="18">
        <v>238100</v>
      </c>
      <c r="F451" s="18">
        <v>255700</v>
      </c>
      <c r="G451" s="18">
        <v>255700</v>
      </c>
      <c r="H451" s="36">
        <v>245500</v>
      </c>
      <c r="I451" s="169">
        <v>255700</v>
      </c>
      <c r="J451" s="129">
        <v>255700</v>
      </c>
      <c r="K451" s="36">
        <v>245500</v>
      </c>
      <c r="L451" s="149">
        <f t="shared" si="103"/>
        <v>1</v>
      </c>
      <c r="M451" s="74">
        <f t="shared" si="104"/>
        <v>0.0009179050493314194</v>
      </c>
      <c r="N451" s="124"/>
    </row>
    <row r="452" spans="1:14" s="42" customFormat="1" ht="12.75">
      <c r="A452" s="140">
        <v>447</v>
      </c>
      <c r="B452" s="136"/>
      <c r="C452" s="22"/>
      <c r="D452" s="46" t="s">
        <v>239</v>
      </c>
      <c r="E452" s="18">
        <v>1600000</v>
      </c>
      <c r="F452" s="18">
        <v>1628000</v>
      </c>
      <c r="G452" s="18">
        <v>1628000</v>
      </c>
      <c r="H452" s="36">
        <v>1473000</v>
      </c>
      <c r="I452" s="169">
        <v>1621349</v>
      </c>
      <c r="J452" s="129">
        <v>1621349</v>
      </c>
      <c r="K452" s="36">
        <v>1468049</v>
      </c>
      <c r="L452" s="149">
        <f t="shared" si="103"/>
        <v>0.9959146191646192</v>
      </c>
      <c r="M452" s="74">
        <f t="shared" si="104"/>
        <v>0.005820275454941132</v>
      </c>
      <c r="N452" s="124"/>
    </row>
    <row r="453" spans="1:14" s="23" customFormat="1" ht="12.75">
      <c r="A453" s="134">
        <v>448</v>
      </c>
      <c r="B453" s="136"/>
      <c r="C453" s="22"/>
      <c r="D453" s="46" t="s">
        <v>305</v>
      </c>
      <c r="E453" s="18">
        <v>807500</v>
      </c>
      <c r="F453" s="18">
        <v>811000</v>
      </c>
      <c r="G453" s="18">
        <v>811000</v>
      </c>
      <c r="H453" s="36">
        <v>773800</v>
      </c>
      <c r="I453" s="169">
        <v>797487</v>
      </c>
      <c r="J453" s="129">
        <v>797487</v>
      </c>
      <c r="K453" s="36">
        <v>760287</v>
      </c>
      <c r="L453" s="149">
        <f t="shared" si="103"/>
        <v>0.9833378545006165</v>
      </c>
      <c r="M453" s="74">
        <f t="shared" si="104"/>
        <v>0.0028627975912247387</v>
      </c>
      <c r="N453" s="124"/>
    </row>
    <row r="454" spans="1:14" s="23" customFormat="1" ht="12.75">
      <c r="A454" s="140">
        <v>449</v>
      </c>
      <c r="B454" s="136"/>
      <c r="C454" s="22"/>
      <c r="D454" s="46" t="s">
        <v>240</v>
      </c>
      <c r="E454" s="18">
        <v>866300</v>
      </c>
      <c r="F454" s="18">
        <v>878900</v>
      </c>
      <c r="G454" s="18">
        <v>878900</v>
      </c>
      <c r="H454" s="36">
        <v>838900</v>
      </c>
      <c r="I454" s="169">
        <v>878835</v>
      </c>
      <c r="J454" s="129">
        <v>878835</v>
      </c>
      <c r="K454" s="36">
        <v>838835</v>
      </c>
      <c r="L454" s="149">
        <f t="shared" si="103"/>
        <v>0.9999260439185346</v>
      </c>
      <c r="M454" s="74">
        <f t="shared" si="104"/>
        <v>0.0031548184748892375</v>
      </c>
      <c r="N454" s="124"/>
    </row>
    <row r="455" spans="1:14" s="23" customFormat="1" ht="12.75" customHeight="1">
      <c r="A455" s="134">
        <v>450</v>
      </c>
      <c r="B455" s="136"/>
      <c r="C455" s="22"/>
      <c r="D455" s="46" t="s">
        <v>306</v>
      </c>
      <c r="E455" s="18">
        <v>272300</v>
      </c>
      <c r="F455" s="18">
        <v>272200</v>
      </c>
      <c r="G455" s="18">
        <v>272200</v>
      </c>
      <c r="H455" s="36">
        <v>261200</v>
      </c>
      <c r="I455" s="169">
        <v>270011</v>
      </c>
      <c r="J455" s="129">
        <v>270011</v>
      </c>
      <c r="K455" s="36">
        <v>259311</v>
      </c>
      <c r="L455" s="149">
        <f aca="true" t="shared" si="109" ref="L455:L485">I455/F455</f>
        <v>0.9919581190301249</v>
      </c>
      <c r="M455" s="74">
        <f aca="true" t="shared" si="110" ref="M455:M485">I455/$I$564</f>
        <v>0.0009692782959523891</v>
      </c>
      <c r="N455" s="124"/>
    </row>
    <row r="456" spans="1:14" s="23" customFormat="1" ht="12.75" customHeight="1">
      <c r="A456" s="140">
        <v>451</v>
      </c>
      <c r="B456" s="136"/>
      <c r="C456" s="22"/>
      <c r="D456" s="46" t="s">
        <v>307</v>
      </c>
      <c r="E456" s="18">
        <v>1236400</v>
      </c>
      <c r="F456" s="18">
        <v>1236400</v>
      </c>
      <c r="G456" s="18">
        <v>1236400</v>
      </c>
      <c r="H456" s="36"/>
      <c r="I456" s="169">
        <v>1199565</v>
      </c>
      <c r="J456" s="129">
        <v>1199565</v>
      </c>
      <c r="K456" s="36"/>
      <c r="L456" s="149">
        <f t="shared" si="109"/>
        <v>0.9702078615334843</v>
      </c>
      <c r="M456" s="74">
        <f t="shared" si="110"/>
        <v>0.004306166486121408</v>
      </c>
      <c r="N456" s="124"/>
    </row>
    <row r="457" spans="1:14" s="23" customFormat="1" ht="12.75" customHeight="1">
      <c r="A457" s="134">
        <v>452</v>
      </c>
      <c r="B457" s="136"/>
      <c r="C457" s="43">
        <v>85405</v>
      </c>
      <c r="D457" s="48" t="s">
        <v>308</v>
      </c>
      <c r="E457" s="39">
        <f aca="true" t="shared" si="111" ref="E457:K457">E458</f>
        <v>338000</v>
      </c>
      <c r="F457" s="39">
        <f t="shared" si="111"/>
        <v>367000</v>
      </c>
      <c r="G457" s="39">
        <f t="shared" si="111"/>
        <v>367000</v>
      </c>
      <c r="H457" s="79">
        <f t="shared" si="111"/>
        <v>316500</v>
      </c>
      <c r="I457" s="168">
        <f t="shared" si="111"/>
        <v>361918</v>
      </c>
      <c r="J457" s="159">
        <f t="shared" si="111"/>
        <v>361918</v>
      </c>
      <c r="K457" s="79">
        <f t="shared" si="111"/>
        <v>314377</v>
      </c>
      <c r="L457" s="151">
        <f t="shared" si="109"/>
        <v>0.9861525885558583</v>
      </c>
      <c r="M457" s="152">
        <f t="shared" si="110"/>
        <v>0.0012992035965738312</v>
      </c>
      <c r="N457" s="124"/>
    </row>
    <row r="458" spans="1:14" s="23" customFormat="1" ht="12.75">
      <c r="A458" s="140">
        <v>453</v>
      </c>
      <c r="B458" s="136"/>
      <c r="C458" s="22"/>
      <c r="D458" s="46" t="s">
        <v>309</v>
      </c>
      <c r="E458" s="18">
        <v>338000</v>
      </c>
      <c r="F458" s="18">
        <v>367000</v>
      </c>
      <c r="G458" s="18">
        <v>367000</v>
      </c>
      <c r="H458" s="36">
        <v>316500</v>
      </c>
      <c r="I458" s="169">
        <v>361918</v>
      </c>
      <c r="J458" s="129">
        <v>361918</v>
      </c>
      <c r="K458" s="36">
        <v>314377</v>
      </c>
      <c r="L458" s="149">
        <f t="shared" si="109"/>
        <v>0.9861525885558583</v>
      </c>
      <c r="M458" s="74">
        <f t="shared" si="110"/>
        <v>0.0012992035965738312</v>
      </c>
      <c r="N458" s="124"/>
    </row>
    <row r="459" spans="1:14" s="23" customFormat="1" ht="38.25">
      <c r="A459" s="134">
        <v>454</v>
      </c>
      <c r="B459" s="136"/>
      <c r="C459" s="43">
        <v>85406</v>
      </c>
      <c r="D459" s="48" t="s">
        <v>577</v>
      </c>
      <c r="E459" s="39">
        <f aca="true" t="shared" si="112" ref="E459:K459">E460</f>
        <v>1941900</v>
      </c>
      <c r="F459" s="39">
        <f t="shared" si="112"/>
        <v>1951700</v>
      </c>
      <c r="G459" s="39">
        <f t="shared" si="112"/>
        <v>1951700</v>
      </c>
      <c r="H459" s="79">
        <f t="shared" si="112"/>
        <v>1770800</v>
      </c>
      <c r="I459" s="168">
        <f t="shared" si="112"/>
        <v>1898605</v>
      </c>
      <c r="J459" s="159">
        <f t="shared" si="112"/>
        <v>1898605</v>
      </c>
      <c r="K459" s="79">
        <f t="shared" si="112"/>
        <v>1727175</v>
      </c>
      <c r="L459" s="151">
        <f t="shared" si="109"/>
        <v>0.9727955116052672</v>
      </c>
      <c r="M459" s="152">
        <f t="shared" si="110"/>
        <v>0.006815561658920139</v>
      </c>
      <c r="N459" s="124"/>
    </row>
    <row r="460" spans="1:14" s="23" customFormat="1" ht="25.5">
      <c r="A460" s="140">
        <v>455</v>
      </c>
      <c r="B460" s="136"/>
      <c r="C460" s="22"/>
      <c r="D460" s="46" t="s">
        <v>310</v>
      </c>
      <c r="E460" s="18">
        <v>1941900</v>
      </c>
      <c r="F460" s="18">
        <v>1951700</v>
      </c>
      <c r="G460" s="18">
        <v>1951700</v>
      </c>
      <c r="H460" s="36">
        <v>1770800</v>
      </c>
      <c r="I460" s="169">
        <v>1898605</v>
      </c>
      <c r="J460" s="129">
        <v>1898605</v>
      </c>
      <c r="K460" s="36">
        <v>1727175</v>
      </c>
      <c r="L460" s="149">
        <f t="shared" si="109"/>
        <v>0.9727955116052672</v>
      </c>
      <c r="M460" s="74">
        <f t="shared" si="110"/>
        <v>0.006815561658920139</v>
      </c>
      <c r="N460" s="124"/>
    </row>
    <row r="461" spans="1:14" s="23" customFormat="1" ht="12.75">
      <c r="A461" s="134">
        <v>456</v>
      </c>
      <c r="B461" s="135"/>
      <c r="C461" s="43">
        <v>85407</v>
      </c>
      <c r="D461" s="48" t="s">
        <v>311</v>
      </c>
      <c r="E461" s="39">
        <f aca="true" t="shared" si="113" ref="E461:K461">SUM(E462:E466)</f>
        <v>3386000</v>
      </c>
      <c r="F461" s="39">
        <f t="shared" si="113"/>
        <v>3233600</v>
      </c>
      <c r="G461" s="39">
        <f t="shared" si="113"/>
        <v>3233600</v>
      </c>
      <c r="H461" s="79">
        <f t="shared" si="113"/>
        <v>2633700</v>
      </c>
      <c r="I461" s="168">
        <f t="shared" si="113"/>
        <v>3200981</v>
      </c>
      <c r="J461" s="159">
        <f t="shared" si="113"/>
        <v>3200981</v>
      </c>
      <c r="K461" s="79">
        <f t="shared" si="113"/>
        <v>2616910</v>
      </c>
      <c r="L461" s="151">
        <f t="shared" si="109"/>
        <v>0.9899124814448292</v>
      </c>
      <c r="M461" s="152">
        <f t="shared" si="110"/>
        <v>0.011490796334430725</v>
      </c>
      <c r="N461" s="124"/>
    </row>
    <row r="462" spans="1:14" s="42" customFormat="1" ht="12.75">
      <c r="A462" s="140">
        <v>457</v>
      </c>
      <c r="B462" s="135"/>
      <c r="C462" s="43"/>
      <c r="D462" s="46" t="s">
        <v>312</v>
      </c>
      <c r="E462" s="18">
        <v>662000</v>
      </c>
      <c r="F462" s="18">
        <v>662700</v>
      </c>
      <c r="G462" s="18">
        <v>662700</v>
      </c>
      <c r="H462" s="36">
        <v>582800</v>
      </c>
      <c r="I462" s="169">
        <v>652079</v>
      </c>
      <c r="J462" s="129">
        <v>652079</v>
      </c>
      <c r="K462" s="36">
        <v>574678</v>
      </c>
      <c r="L462" s="149">
        <f t="shared" si="109"/>
        <v>0.9839731401840953</v>
      </c>
      <c r="M462" s="74">
        <f t="shared" si="110"/>
        <v>0.0023408158258231625</v>
      </c>
      <c r="N462" s="124"/>
    </row>
    <row r="463" spans="1:14" s="23" customFormat="1" ht="12.75">
      <c r="A463" s="134">
        <v>458</v>
      </c>
      <c r="B463" s="136"/>
      <c r="C463" s="22"/>
      <c r="D463" s="46" t="s">
        <v>313</v>
      </c>
      <c r="E463" s="11">
        <v>2154000</v>
      </c>
      <c r="F463" s="11">
        <v>2250300</v>
      </c>
      <c r="G463" s="11">
        <v>2250300</v>
      </c>
      <c r="H463" s="36">
        <v>1965800</v>
      </c>
      <c r="I463" s="170">
        <v>2240600</v>
      </c>
      <c r="J463" s="49">
        <v>2240600</v>
      </c>
      <c r="K463" s="35">
        <v>1959123</v>
      </c>
      <c r="L463" s="149">
        <f t="shared" si="109"/>
        <v>0.9956894636270719</v>
      </c>
      <c r="M463" s="74">
        <f t="shared" si="110"/>
        <v>0.008043246200750795</v>
      </c>
      <c r="N463" s="124"/>
    </row>
    <row r="464" spans="1:14" s="42" customFormat="1" ht="25.5">
      <c r="A464" s="140">
        <v>459</v>
      </c>
      <c r="B464" s="136"/>
      <c r="C464" s="22"/>
      <c r="D464" s="46" t="s">
        <v>314</v>
      </c>
      <c r="E464" s="11">
        <v>179000</v>
      </c>
      <c r="F464" s="11">
        <v>179600</v>
      </c>
      <c r="G464" s="11">
        <v>179600</v>
      </c>
      <c r="H464" s="36">
        <v>85100</v>
      </c>
      <c r="I464" s="170">
        <v>167302</v>
      </c>
      <c r="J464" s="49">
        <v>167302</v>
      </c>
      <c r="K464" s="35">
        <v>83109</v>
      </c>
      <c r="L464" s="149">
        <f t="shared" si="109"/>
        <v>0.9315256124721604</v>
      </c>
      <c r="M464" s="74">
        <f t="shared" si="110"/>
        <v>0.0006005762634464025</v>
      </c>
      <c r="N464" s="124"/>
    </row>
    <row r="465" spans="1:14" s="23" customFormat="1" ht="25.5">
      <c r="A465" s="134">
        <v>460</v>
      </c>
      <c r="B465" s="136"/>
      <c r="C465" s="22"/>
      <c r="D465" s="46" t="s">
        <v>578</v>
      </c>
      <c r="E465" s="11">
        <v>250000</v>
      </c>
      <c r="F465" s="11">
        <v>0</v>
      </c>
      <c r="G465" s="11">
        <v>0</v>
      </c>
      <c r="H465" s="36"/>
      <c r="I465" s="170"/>
      <c r="J465" s="49"/>
      <c r="K465" s="35"/>
      <c r="L465" s="149"/>
      <c r="M465" s="74">
        <f t="shared" si="110"/>
        <v>0</v>
      </c>
      <c r="N465" s="124"/>
    </row>
    <row r="466" spans="1:14" s="23" customFormat="1" ht="12.75">
      <c r="A466" s="140">
        <v>461</v>
      </c>
      <c r="B466" s="136"/>
      <c r="C466" s="22"/>
      <c r="D466" s="46" t="s">
        <v>315</v>
      </c>
      <c r="E466" s="11">
        <v>141000</v>
      </c>
      <c r="F466" s="11">
        <v>141000</v>
      </c>
      <c r="G466" s="11">
        <v>141000</v>
      </c>
      <c r="H466" s="36"/>
      <c r="I466" s="170">
        <v>141000</v>
      </c>
      <c r="J466" s="49">
        <v>141000</v>
      </c>
      <c r="K466" s="35"/>
      <c r="L466" s="149">
        <f t="shared" si="109"/>
        <v>1</v>
      </c>
      <c r="M466" s="74">
        <f t="shared" si="110"/>
        <v>0.0005061580444103642</v>
      </c>
      <c r="N466" s="124"/>
    </row>
    <row r="467" spans="1:14" s="23" customFormat="1" ht="12.75">
      <c r="A467" s="134">
        <v>462</v>
      </c>
      <c r="B467" s="136"/>
      <c r="C467" s="43">
        <v>85410</v>
      </c>
      <c r="D467" s="48" t="s">
        <v>316</v>
      </c>
      <c r="E467" s="40">
        <f aca="true" t="shared" si="114" ref="E467:K467">SUM(E468:E470)</f>
        <v>1957200</v>
      </c>
      <c r="F467" s="40">
        <f t="shared" si="114"/>
        <v>1977500</v>
      </c>
      <c r="G467" s="40">
        <f t="shared" si="114"/>
        <v>1977500</v>
      </c>
      <c r="H467" s="143">
        <f t="shared" si="114"/>
        <v>1112500</v>
      </c>
      <c r="I467" s="171">
        <f t="shared" si="114"/>
        <v>1802950</v>
      </c>
      <c r="J467" s="163">
        <f t="shared" si="114"/>
        <v>1802950</v>
      </c>
      <c r="K467" s="143">
        <f t="shared" si="114"/>
        <v>1111682</v>
      </c>
      <c r="L467" s="151">
        <f t="shared" si="109"/>
        <v>0.9117319848293299</v>
      </c>
      <c r="M467" s="152">
        <f t="shared" si="110"/>
        <v>0.006472181887728129</v>
      </c>
      <c r="N467" s="124"/>
    </row>
    <row r="468" spans="1:14" s="23" customFormat="1" ht="12.75">
      <c r="A468" s="140">
        <v>463</v>
      </c>
      <c r="B468" s="136"/>
      <c r="C468" s="22"/>
      <c r="D468" s="46" t="s">
        <v>317</v>
      </c>
      <c r="E468" s="11">
        <v>1013900</v>
      </c>
      <c r="F468" s="11">
        <v>1023400</v>
      </c>
      <c r="G468" s="11">
        <v>1023400</v>
      </c>
      <c r="H468" s="36">
        <v>751600</v>
      </c>
      <c r="I468" s="170">
        <v>1020189</v>
      </c>
      <c r="J468" s="49">
        <v>1020189</v>
      </c>
      <c r="K468" s="35">
        <v>749623</v>
      </c>
      <c r="L468" s="149">
        <f t="shared" si="109"/>
        <v>0.9968624193863592</v>
      </c>
      <c r="M468" s="74">
        <f t="shared" si="110"/>
        <v>0.0036622472990706745</v>
      </c>
      <c r="N468" s="124"/>
    </row>
    <row r="469" spans="1:14" s="23" customFormat="1" ht="12.75">
      <c r="A469" s="134">
        <v>464</v>
      </c>
      <c r="B469" s="136"/>
      <c r="C469" s="22"/>
      <c r="D469" s="46" t="s">
        <v>318</v>
      </c>
      <c r="E469" s="11">
        <v>430700</v>
      </c>
      <c r="F469" s="11">
        <v>441500</v>
      </c>
      <c r="G469" s="11">
        <v>441500</v>
      </c>
      <c r="H469" s="36">
        <v>360900</v>
      </c>
      <c r="I469" s="170">
        <v>417343</v>
      </c>
      <c r="J469" s="49">
        <v>417343</v>
      </c>
      <c r="K469" s="35">
        <v>362059</v>
      </c>
      <c r="L469" s="149">
        <f t="shared" si="109"/>
        <v>0.9452842582106455</v>
      </c>
      <c r="M469" s="74">
        <f t="shared" si="110"/>
        <v>0.0014981667853074798</v>
      </c>
      <c r="N469" s="124"/>
    </row>
    <row r="470" spans="1:14" s="23" customFormat="1" ht="12.75" customHeight="1">
      <c r="A470" s="140">
        <v>465</v>
      </c>
      <c r="B470" s="136"/>
      <c r="C470" s="22"/>
      <c r="D470" s="46" t="s">
        <v>319</v>
      </c>
      <c r="E470" s="11">
        <v>512600</v>
      </c>
      <c r="F470" s="11">
        <v>512600</v>
      </c>
      <c r="G470" s="11">
        <v>512600</v>
      </c>
      <c r="H470" s="36"/>
      <c r="I470" s="170">
        <v>365418</v>
      </c>
      <c r="J470" s="49">
        <v>365418</v>
      </c>
      <c r="K470" s="35"/>
      <c r="L470" s="149">
        <f t="shared" si="109"/>
        <v>0.7128716348029652</v>
      </c>
      <c r="M470" s="74">
        <f t="shared" si="110"/>
        <v>0.001311767803349975</v>
      </c>
      <c r="N470" s="124"/>
    </row>
    <row r="471" spans="1:14" s="23" customFormat="1" ht="12.75" customHeight="1">
      <c r="A471" s="134">
        <v>466</v>
      </c>
      <c r="B471" s="136"/>
      <c r="C471" s="43">
        <v>85412</v>
      </c>
      <c r="D471" s="48" t="s">
        <v>579</v>
      </c>
      <c r="E471" s="40">
        <f aca="true" t="shared" si="115" ref="E471:K471">SUM(E472:E473)</f>
        <v>100000</v>
      </c>
      <c r="F471" s="40">
        <f t="shared" si="115"/>
        <v>125000</v>
      </c>
      <c r="G471" s="40">
        <f t="shared" si="115"/>
        <v>125000</v>
      </c>
      <c r="H471" s="143">
        <f t="shared" si="115"/>
        <v>818</v>
      </c>
      <c r="I471" s="171">
        <f t="shared" si="115"/>
        <v>125000</v>
      </c>
      <c r="J471" s="163">
        <f t="shared" si="115"/>
        <v>125000</v>
      </c>
      <c r="K471" s="143">
        <f t="shared" si="115"/>
        <v>818</v>
      </c>
      <c r="L471" s="151">
        <f t="shared" si="109"/>
        <v>1</v>
      </c>
      <c r="M471" s="152">
        <f t="shared" si="110"/>
        <v>0.0004487216705765641</v>
      </c>
      <c r="N471" s="124"/>
    </row>
    <row r="472" spans="1:14" s="23" customFormat="1" ht="12.75" customHeight="1">
      <c r="A472" s="140">
        <v>467</v>
      </c>
      <c r="B472" s="136"/>
      <c r="C472" s="22"/>
      <c r="D472" s="46" t="s">
        <v>5</v>
      </c>
      <c r="E472" s="11">
        <v>100000</v>
      </c>
      <c r="F472" s="11">
        <v>100000</v>
      </c>
      <c r="G472" s="11">
        <v>100000</v>
      </c>
      <c r="H472" s="35">
        <v>585</v>
      </c>
      <c r="I472" s="170">
        <v>100000</v>
      </c>
      <c r="J472" s="49">
        <v>100000</v>
      </c>
      <c r="K472" s="35">
        <v>585</v>
      </c>
      <c r="L472" s="149">
        <f t="shared" si="109"/>
        <v>1</v>
      </c>
      <c r="M472" s="74">
        <f t="shared" si="110"/>
        <v>0.00035897733646125124</v>
      </c>
      <c r="N472" s="124"/>
    </row>
    <row r="473" spans="1:14" s="23" customFormat="1" ht="12.75" customHeight="1">
      <c r="A473" s="134">
        <v>468</v>
      </c>
      <c r="B473" s="136"/>
      <c r="C473" s="22"/>
      <c r="D473" s="46" t="s">
        <v>580</v>
      </c>
      <c r="E473" s="11"/>
      <c r="F473" s="11">
        <v>25000</v>
      </c>
      <c r="G473" s="11">
        <v>25000</v>
      </c>
      <c r="H473" s="35">
        <v>233</v>
      </c>
      <c r="I473" s="170">
        <v>25000</v>
      </c>
      <c r="J473" s="49">
        <v>25000</v>
      </c>
      <c r="K473" s="35">
        <v>233</v>
      </c>
      <c r="L473" s="149">
        <f t="shared" si="109"/>
        <v>1</v>
      </c>
      <c r="M473" s="74">
        <f t="shared" si="110"/>
        <v>8.974433411531281E-05</v>
      </c>
      <c r="N473" s="124"/>
    </row>
    <row r="474" spans="1:14" s="23" customFormat="1" ht="25.5" customHeight="1">
      <c r="A474" s="140">
        <v>469</v>
      </c>
      <c r="B474" s="136"/>
      <c r="C474" s="43">
        <v>85415</v>
      </c>
      <c r="D474" s="48" t="s">
        <v>320</v>
      </c>
      <c r="E474" s="40">
        <f aca="true" t="shared" si="116" ref="E474:K474">E475+E476</f>
        <v>80000</v>
      </c>
      <c r="F474" s="40">
        <f t="shared" si="116"/>
        <v>227604</v>
      </c>
      <c r="G474" s="40">
        <f t="shared" si="116"/>
        <v>227604</v>
      </c>
      <c r="H474" s="143">
        <f t="shared" si="116"/>
        <v>0</v>
      </c>
      <c r="I474" s="171">
        <f t="shared" si="116"/>
        <v>147604</v>
      </c>
      <c r="J474" s="163">
        <f t="shared" si="116"/>
        <v>147604</v>
      </c>
      <c r="K474" s="143">
        <f t="shared" si="116"/>
        <v>0</v>
      </c>
      <c r="L474" s="151">
        <f t="shared" si="109"/>
        <v>0.6485123284300803</v>
      </c>
      <c r="M474" s="152">
        <f t="shared" si="110"/>
        <v>0.0005298649077102652</v>
      </c>
      <c r="N474" s="124"/>
    </row>
    <row r="475" spans="1:14" s="23" customFormat="1" ht="12.75">
      <c r="A475" s="134">
        <v>470</v>
      </c>
      <c r="B475" s="136"/>
      <c r="C475" s="22"/>
      <c r="D475" s="46" t="s">
        <v>6</v>
      </c>
      <c r="E475" s="11">
        <v>80000</v>
      </c>
      <c r="F475" s="11">
        <v>80000</v>
      </c>
      <c r="G475" s="11">
        <v>80000</v>
      </c>
      <c r="H475" s="35"/>
      <c r="I475" s="170"/>
      <c r="J475" s="49"/>
      <c r="K475" s="35"/>
      <c r="L475" s="149">
        <f t="shared" si="109"/>
        <v>0</v>
      </c>
      <c r="M475" s="74">
        <f t="shared" si="110"/>
        <v>0</v>
      </c>
      <c r="N475" s="124"/>
    </row>
    <row r="476" spans="1:14" s="23" customFormat="1" ht="38.25">
      <c r="A476" s="140">
        <v>471</v>
      </c>
      <c r="B476" s="136"/>
      <c r="C476" s="22"/>
      <c r="D476" s="46" t="s">
        <v>434</v>
      </c>
      <c r="E476" s="11"/>
      <c r="F476" s="11">
        <v>147604</v>
      </c>
      <c r="G476" s="11">
        <v>147604</v>
      </c>
      <c r="H476" s="35"/>
      <c r="I476" s="170">
        <v>147604</v>
      </c>
      <c r="J476" s="49">
        <v>147604</v>
      </c>
      <c r="K476" s="35"/>
      <c r="L476" s="149">
        <f t="shared" si="109"/>
        <v>1</v>
      </c>
      <c r="M476" s="74">
        <f t="shared" si="110"/>
        <v>0.0005298649077102652</v>
      </c>
      <c r="N476" s="124"/>
    </row>
    <row r="477" spans="1:14" s="23" customFormat="1" ht="12.75" customHeight="1">
      <c r="A477" s="134">
        <v>472</v>
      </c>
      <c r="B477" s="136"/>
      <c r="C477" s="43">
        <v>85417</v>
      </c>
      <c r="D477" s="48" t="s">
        <v>321</v>
      </c>
      <c r="E477" s="40">
        <f aca="true" t="shared" si="117" ref="E477:K477">E478</f>
        <v>67200</v>
      </c>
      <c r="F477" s="40">
        <f t="shared" si="117"/>
        <v>70000</v>
      </c>
      <c r="G477" s="40">
        <f t="shared" si="117"/>
        <v>70000</v>
      </c>
      <c r="H477" s="143">
        <f t="shared" si="117"/>
        <v>64600</v>
      </c>
      <c r="I477" s="171">
        <f t="shared" si="117"/>
        <v>68823</v>
      </c>
      <c r="J477" s="163">
        <f t="shared" si="117"/>
        <v>68823</v>
      </c>
      <c r="K477" s="143">
        <f t="shared" si="117"/>
        <v>64135</v>
      </c>
      <c r="L477" s="151">
        <f t="shared" si="109"/>
        <v>0.9831857142857143</v>
      </c>
      <c r="M477" s="152">
        <f t="shared" si="110"/>
        <v>0.00024705897227272693</v>
      </c>
      <c r="N477" s="124"/>
    </row>
    <row r="478" spans="1:14" s="23" customFormat="1" ht="12.75" customHeight="1">
      <c r="A478" s="140">
        <v>473</v>
      </c>
      <c r="B478" s="136"/>
      <c r="C478" s="43"/>
      <c r="D478" s="46" t="s">
        <v>404</v>
      </c>
      <c r="E478" s="11">
        <v>67200</v>
      </c>
      <c r="F478" s="11">
        <v>70000</v>
      </c>
      <c r="G478" s="11">
        <v>70000</v>
      </c>
      <c r="H478" s="36">
        <v>64600</v>
      </c>
      <c r="I478" s="170">
        <v>68823</v>
      </c>
      <c r="J478" s="49">
        <v>68823</v>
      </c>
      <c r="K478" s="35">
        <v>64135</v>
      </c>
      <c r="L478" s="149">
        <f t="shared" si="109"/>
        <v>0.9831857142857143</v>
      </c>
      <c r="M478" s="74">
        <f t="shared" si="110"/>
        <v>0.00024705897227272693</v>
      </c>
      <c r="N478" s="124"/>
    </row>
    <row r="479" spans="1:14" s="23" customFormat="1" ht="12.75" customHeight="1">
      <c r="A479" s="134">
        <v>474</v>
      </c>
      <c r="B479" s="135"/>
      <c r="C479" s="43">
        <v>85446</v>
      </c>
      <c r="D479" s="48" t="s">
        <v>453</v>
      </c>
      <c r="E479" s="40">
        <f aca="true" t="shared" si="118" ref="E479:K479">E480</f>
        <v>104900</v>
      </c>
      <c r="F479" s="40">
        <f t="shared" si="118"/>
        <v>104900</v>
      </c>
      <c r="G479" s="40">
        <f t="shared" si="118"/>
        <v>104900</v>
      </c>
      <c r="H479" s="143">
        <f t="shared" si="118"/>
        <v>0</v>
      </c>
      <c r="I479" s="171">
        <f t="shared" si="118"/>
        <v>79155</v>
      </c>
      <c r="J479" s="163">
        <f t="shared" si="118"/>
        <v>79155</v>
      </c>
      <c r="K479" s="143">
        <f t="shared" si="118"/>
        <v>0</v>
      </c>
      <c r="L479" s="151">
        <f t="shared" si="109"/>
        <v>0.7545757864632984</v>
      </c>
      <c r="M479" s="152">
        <f t="shared" si="110"/>
        <v>0.00028414851067590344</v>
      </c>
      <c r="N479" s="124"/>
    </row>
    <row r="480" spans="1:14" s="23" customFormat="1" ht="12.75" customHeight="1">
      <c r="A480" s="140">
        <v>475</v>
      </c>
      <c r="B480" s="135"/>
      <c r="C480" s="43"/>
      <c r="D480" s="46" t="s">
        <v>422</v>
      </c>
      <c r="E480" s="11">
        <v>104900</v>
      </c>
      <c r="F480" s="11">
        <v>104900</v>
      </c>
      <c r="G480" s="11">
        <v>104900</v>
      </c>
      <c r="H480" s="35"/>
      <c r="I480" s="170">
        <v>79155</v>
      </c>
      <c r="J480" s="49">
        <v>79155</v>
      </c>
      <c r="K480" s="35"/>
      <c r="L480" s="149">
        <f t="shared" si="109"/>
        <v>0.7545757864632984</v>
      </c>
      <c r="M480" s="74">
        <f t="shared" si="110"/>
        <v>0.00028414851067590344</v>
      </c>
      <c r="N480" s="124"/>
    </row>
    <row r="481" spans="1:14" s="23" customFormat="1" ht="12.75">
      <c r="A481" s="134">
        <v>476</v>
      </c>
      <c r="B481" s="136"/>
      <c r="C481" s="43">
        <v>85495</v>
      </c>
      <c r="D481" s="48" t="s">
        <v>159</v>
      </c>
      <c r="E481" s="40">
        <f aca="true" t="shared" si="119" ref="E481:K481">SUM(E482:E485)</f>
        <v>45627</v>
      </c>
      <c r="F481" s="40">
        <f t="shared" si="119"/>
        <v>157331</v>
      </c>
      <c r="G481" s="40">
        <f t="shared" si="119"/>
        <v>157331</v>
      </c>
      <c r="H481" s="143">
        <f t="shared" si="119"/>
        <v>0</v>
      </c>
      <c r="I481" s="171">
        <f t="shared" si="119"/>
        <v>108587</v>
      </c>
      <c r="J481" s="163">
        <f t="shared" si="119"/>
        <v>108587</v>
      </c>
      <c r="K481" s="143">
        <f t="shared" si="119"/>
        <v>0</v>
      </c>
      <c r="L481" s="151">
        <f t="shared" si="109"/>
        <v>0.6901818459172064</v>
      </c>
      <c r="M481" s="152">
        <f t="shared" si="110"/>
        <v>0.0003898027203431789</v>
      </c>
      <c r="N481" s="124"/>
    </row>
    <row r="482" spans="1:14" s="23" customFormat="1" ht="25.5">
      <c r="A482" s="140">
        <v>477</v>
      </c>
      <c r="B482" s="136"/>
      <c r="C482" s="43"/>
      <c r="D482" s="46" t="s">
        <v>396</v>
      </c>
      <c r="E482" s="49">
        <v>20000</v>
      </c>
      <c r="F482" s="49">
        <v>20000</v>
      </c>
      <c r="G482" s="49">
        <v>20000</v>
      </c>
      <c r="H482" s="35"/>
      <c r="I482" s="170"/>
      <c r="J482" s="49"/>
      <c r="K482" s="80"/>
      <c r="L482" s="149">
        <f t="shared" si="109"/>
        <v>0</v>
      </c>
      <c r="M482" s="74">
        <f t="shared" si="110"/>
        <v>0</v>
      </c>
      <c r="N482" s="124"/>
    </row>
    <row r="483" spans="1:14" s="23" customFormat="1" ht="12.75">
      <c r="A483" s="134">
        <v>478</v>
      </c>
      <c r="B483" s="136"/>
      <c r="C483" s="43"/>
      <c r="D483" s="46" t="s">
        <v>360</v>
      </c>
      <c r="E483" s="49">
        <v>25000</v>
      </c>
      <c r="F483" s="49">
        <v>25000</v>
      </c>
      <c r="G483" s="49">
        <v>25000</v>
      </c>
      <c r="H483" s="35"/>
      <c r="I483" s="170"/>
      <c r="J483" s="49"/>
      <c r="K483" s="80"/>
      <c r="L483" s="149">
        <f t="shared" si="109"/>
        <v>0</v>
      </c>
      <c r="M483" s="74">
        <f t="shared" si="110"/>
        <v>0</v>
      </c>
      <c r="N483" s="124"/>
    </row>
    <row r="484" spans="1:14" s="23" customFormat="1" ht="63.75">
      <c r="A484" s="140">
        <v>479</v>
      </c>
      <c r="B484" s="136"/>
      <c r="C484" s="43"/>
      <c r="D484" s="46" t="s">
        <v>398</v>
      </c>
      <c r="E484" s="49"/>
      <c r="F484" s="49">
        <v>92411</v>
      </c>
      <c r="G484" s="49">
        <v>92411</v>
      </c>
      <c r="H484" s="35"/>
      <c r="I484" s="170">
        <v>92411</v>
      </c>
      <c r="J484" s="49">
        <v>92411</v>
      </c>
      <c r="K484" s="80"/>
      <c r="L484" s="149">
        <f t="shared" si="109"/>
        <v>1</v>
      </c>
      <c r="M484" s="74">
        <f t="shared" si="110"/>
        <v>0.00033173454639720686</v>
      </c>
      <c r="N484" s="124"/>
    </row>
    <row r="485" spans="1:14" s="23" customFormat="1" ht="51">
      <c r="A485" s="196">
        <v>480</v>
      </c>
      <c r="B485" s="138"/>
      <c r="C485" s="55"/>
      <c r="D485" s="132" t="s">
        <v>4</v>
      </c>
      <c r="E485" s="73">
        <v>627</v>
      </c>
      <c r="F485" s="73">
        <v>19920</v>
      </c>
      <c r="G485" s="73">
        <v>19920</v>
      </c>
      <c r="H485" s="146"/>
      <c r="I485" s="172">
        <v>16176</v>
      </c>
      <c r="J485" s="73">
        <v>16176</v>
      </c>
      <c r="K485" s="144"/>
      <c r="L485" s="197">
        <f t="shared" si="109"/>
        <v>0.8120481927710843</v>
      </c>
      <c r="M485" s="74">
        <f t="shared" si="110"/>
        <v>5.8068173945972E-05</v>
      </c>
      <c r="N485" s="124"/>
    </row>
    <row r="486" spans="1:14" s="23" customFormat="1" ht="25.5">
      <c r="A486" s="141">
        <v>481</v>
      </c>
      <c r="B486" s="137">
        <v>900</v>
      </c>
      <c r="C486" s="26"/>
      <c r="D486" s="27" t="s">
        <v>82</v>
      </c>
      <c r="E486" s="27">
        <f aca="true" t="shared" si="120" ref="E486:K486">E487+E490+E492+E495+E497+E504+E507</f>
        <v>15678946</v>
      </c>
      <c r="F486" s="27">
        <f t="shared" si="120"/>
        <v>15317929</v>
      </c>
      <c r="G486" s="27">
        <f t="shared" si="120"/>
        <v>9085307</v>
      </c>
      <c r="H486" s="76">
        <f t="shared" si="120"/>
        <v>1290260</v>
      </c>
      <c r="I486" s="167">
        <f t="shared" si="120"/>
        <v>11695618</v>
      </c>
      <c r="J486" s="162">
        <f t="shared" si="120"/>
        <v>8698980</v>
      </c>
      <c r="K486" s="76">
        <f t="shared" si="120"/>
        <v>1282399</v>
      </c>
      <c r="L486" s="150">
        <f aca="true" t="shared" si="121" ref="L486:L518">I486/F486</f>
        <v>0.7635247558596204</v>
      </c>
      <c r="M486" s="75">
        <f aca="true" t="shared" si="122" ref="M486:M518">I486/$I$564</f>
        <v>0.041984617979082664</v>
      </c>
      <c r="N486" s="124"/>
    </row>
    <row r="487" spans="1:14" s="23" customFormat="1" ht="12.75">
      <c r="A487" s="134">
        <v>482</v>
      </c>
      <c r="B487" s="135"/>
      <c r="C487" s="43">
        <v>90001</v>
      </c>
      <c r="D487" s="48" t="s">
        <v>581</v>
      </c>
      <c r="E487" s="128">
        <f aca="true" t="shared" si="123" ref="E487:K487">E488+E489</f>
        <v>0</v>
      </c>
      <c r="F487" s="128">
        <f t="shared" si="123"/>
        <v>294950</v>
      </c>
      <c r="G487" s="128">
        <f t="shared" si="123"/>
        <v>0</v>
      </c>
      <c r="H487" s="79">
        <f t="shared" si="123"/>
        <v>0</v>
      </c>
      <c r="I487" s="173">
        <f t="shared" si="123"/>
        <v>0</v>
      </c>
      <c r="J487" s="164">
        <f t="shared" si="123"/>
        <v>0</v>
      </c>
      <c r="K487" s="145">
        <f t="shared" si="123"/>
        <v>0</v>
      </c>
      <c r="L487" s="151">
        <f t="shared" si="121"/>
        <v>0</v>
      </c>
      <c r="M487" s="152">
        <f t="shared" si="122"/>
        <v>0</v>
      </c>
      <c r="N487" s="124"/>
    </row>
    <row r="488" spans="1:14" s="23" customFormat="1" ht="38.25">
      <c r="A488" s="140">
        <v>483</v>
      </c>
      <c r="B488" s="136"/>
      <c r="C488" s="22"/>
      <c r="D488" s="46" t="s">
        <v>582</v>
      </c>
      <c r="E488" s="129"/>
      <c r="F488" s="129">
        <v>160000</v>
      </c>
      <c r="G488" s="129"/>
      <c r="H488" s="36"/>
      <c r="I488" s="169"/>
      <c r="J488" s="129"/>
      <c r="K488" s="131"/>
      <c r="L488" s="149">
        <f t="shared" si="121"/>
        <v>0</v>
      </c>
      <c r="M488" s="74">
        <f t="shared" si="122"/>
        <v>0</v>
      </c>
      <c r="N488" s="124"/>
    </row>
    <row r="489" spans="1:14" s="23" customFormat="1" ht="25.5">
      <c r="A489" s="134">
        <v>484</v>
      </c>
      <c r="B489" s="136"/>
      <c r="C489" s="22"/>
      <c r="D489" s="46" t="s">
        <v>583</v>
      </c>
      <c r="E489" s="129"/>
      <c r="F489" s="129">
        <v>134950</v>
      </c>
      <c r="G489" s="129"/>
      <c r="H489" s="36"/>
      <c r="I489" s="169"/>
      <c r="J489" s="129"/>
      <c r="K489" s="131"/>
      <c r="L489" s="149">
        <f t="shared" si="121"/>
        <v>0</v>
      </c>
      <c r="M489" s="74">
        <f t="shared" si="122"/>
        <v>0</v>
      </c>
      <c r="N489" s="124"/>
    </row>
    <row r="490" spans="1:14" s="23" customFormat="1" ht="12.75">
      <c r="A490" s="140">
        <v>485</v>
      </c>
      <c r="B490" s="135"/>
      <c r="C490" s="43">
        <v>90003</v>
      </c>
      <c r="D490" s="48" t="s">
        <v>322</v>
      </c>
      <c r="E490" s="39">
        <f aca="true" t="shared" si="124" ref="E490:K490">E491</f>
        <v>2000000</v>
      </c>
      <c r="F490" s="39">
        <f t="shared" si="124"/>
        <v>2305549</v>
      </c>
      <c r="G490" s="39">
        <f t="shared" si="124"/>
        <v>2305549</v>
      </c>
      <c r="H490" s="79">
        <f t="shared" si="124"/>
        <v>0</v>
      </c>
      <c r="I490" s="168">
        <f t="shared" si="124"/>
        <v>2305549</v>
      </c>
      <c r="J490" s="159">
        <f t="shared" si="124"/>
        <v>2305549</v>
      </c>
      <c r="K490" s="79">
        <f t="shared" si="124"/>
        <v>0</v>
      </c>
      <c r="L490" s="151">
        <f t="shared" si="121"/>
        <v>1</v>
      </c>
      <c r="M490" s="152">
        <f t="shared" si="122"/>
        <v>0.008276398391009014</v>
      </c>
      <c r="N490" s="124"/>
    </row>
    <row r="491" spans="1:14" s="23" customFormat="1" ht="12.75">
      <c r="A491" s="134">
        <v>486</v>
      </c>
      <c r="B491" s="136"/>
      <c r="C491" s="22"/>
      <c r="D491" s="46" t="s">
        <v>7</v>
      </c>
      <c r="E491" s="18">
        <v>2000000</v>
      </c>
      <c r="F491" s="18">
        <v>2305549</v>
      </c>
      <c r="G491" s="18">
        <v>2305549</v>
      </c>
      <c r="H491" s="36"/>
      <c r="I491" s="169">
        <v>2305549</v>
      </c>
      <c r="J491" s="129">
        <v>2305549</v>
      </c>
      <c r="K491" s="36"/>
      <c r="L491" s="149">
        <f t="shared" si="121"/>
        <v>1</v>
      </c>
      <c r="M491" s="74">
        <f t="shared" si="122"/>
        <v>0.008276398391009014</v>
      </c>
      <c r="N491" s="124"/>
    </row>
    <row r="492" spans="1:14" s="23" customFormat="1" ht="12.75">
      <c r="A492" s="140">
        <v>487</v>
      </c>
      <c r="B492" s="135"/>
      <c r="C492" s="43">
        <v>90004</v>
      </c>
      <c r="D492" s="48" t="s">
        <v>323</v>
      </c>
      <c r="E492" s="39">
        <f aca="true" t="shared" si="125" ref="E492:K492">SUM(E493:E494)</f>
        <v>1350000</v>
      </c>
      <c r="F492" s="39">
        <f t="shared" si="125"/>
        <v>1350000</v>
      </c>
      <c r="G492" s="39">
        <f t="shared" si="125"/>
        <v>1350000</v>
      </c>
      <c r="H492" s="79">
        <f t="shared" si="125"/>
        <v>0</v>
      </c>
      <c r="I492" s="168">
        <f t="shared" si="125"/>
        <v>1349915</v>
      </c>
      <c r="J492" s="159">
        <f t="shared" si="125"/>
        <v>1349915</v>
      </c>
      <c r="K492" s="79">
        <f t="shared" si="125"/>
        <v>0</v>
      </c>
      <c r="L492" s="151">
        <f t="shared" si="121"/>
        <v>0.9999370370370371</v>
      </c>
      <c r="M492" s="152">
        <f t="shared" si="122"/>
        <v>0.0048458889114909</v>
      </c>
      <c r="N492" s="124"/>
    </row>
    <row r="493" spans="1:14" s="23" customFormat="1" ht="12.75">
      <c r="A493" s="134">
        <v>488</v>
      </c>
      <c r="B493" s="136"/>
      <c r="C493" s="43"/>
      <c r="D493" s="46" t="s">
        <v>584</v>
      </c>
      <c r="E493" s="18">
        <v>1200000</v>
      </c>
      <c r="F493" s="18">
        <v>1200000</v>
      </c>
      <c r="G493" s="18">
        <v>1200000</v>
      </c>
      <c r="H493" s="36"/>
      <c r="I493" s="169">
        <v>1199915</v>
      </c>
      <c r="J493" s="129">
        <v>1199915</v>
      </c>
      <c r="K493" s="36"/>
      <c r="L493" s="149">
        <f t="shared" si="121"/>
        <v>0.9999291666666666</v>
      </c>
      <c r="M493" s="74">
        <f t="shared" si="122"/>
        <v>0.004307422906799023</v>
      </c>
      <c r="N493" s="124"/>
    </row>
    <row r="494" spans="1:14" s="23" customFormat="1" ht="12.75">
      <c r="A494" s="140">
        <v>489</v>
      </c>
      <c r="B494" s="136"/>
      <c r="C494" s="43"/>
      <c r="D494" s="46" t="s">
        <v>8</v>
      </c>
      <c r="E494" s="18">
        <v>150000</v>
      </c>
      <c r="F494" s="18">
        <v>150000</v>
      </c>
      <c r="G494" s="18">
        <v>150000</v>
      </c>
      <c r="H494" s="36"/>
      <c r="I494" s="169">
        <v>150000</v>
      </c>
      <c r="J494" s="129">
        <v>150000</v>
      </c>
      <c r="K494" s="36"/>
      <c r="L494" s="149">
        <f t="shared" si="121"/>
        <v>1</v>
      </c>
      <c r="M494" s="74">
        <f t="shared" si="122"/>
        <v>0.0005384660046918769</v>
      </c>
      <c r="N494" s="124"/>
    </row>
    <row r="495" spans="1:14" s="23" customFormat="1" ht="12.75">
      <c r="A495" s="134">
        <v>490</v>
      </c>
      <c r="B495" s="136"/>
      <c r="C495" s="43">
        <v>90013</v>
      </c>
      <c r="D495" s="48" t="s">
        <v>324</v>
      </c>
      <c r="E495" s="39">
        <f aca="true" t="shared" si="126" ref="E495:K495">SUM(E496:E496)</f>
        <v>117300</v>
      </c>
      <c r="F495" s="39">
        <f t="shared" si="126"/>
        <v>147532</v>
      </c>
      <c r="G495" s="39">
        <f t="shared" si="126"/>
        <v>147532</v>
      </c>
      <c r="H495" s="79">
        <f t="shared" si="126"/>
        <v>86760</v>
      </c>
      <c r="I495" s="168">
        <f t="shared" si="126"/>
        <v>147335</v>
      </c>
      <c r="J495" s="159">
        <f t="shared" si="126"/>
        <v>147335</v>
      </c>
      <c r="K495" s="79">
        <f t="shared" si="126"/>
        <v>86648</v>
      </c>
      <c r="L495" s="151">
        <f t="shared" si="121"/>
        <v>0.9986646964726297</v>
      </c>
      <c r="M495" s="152">
        <f t="shared" si="122"/>
        <v>0.0005288992586751846</v>
      </c>
      <c r="N495" s="124"/>
    </row>
    <row r="496" spans="1:14" s="23" customFormat="1" ht="25.5">
      <c r="A496" s="140">
        <v>491</v>
      </c>
      <c r="B496" s="136"/>
      <c r="C496" s="22"/>
      <c r="D496" s="47" t="s">
        <v>440</v>
      </c>
      <c r="E496" s="18">
        <v>117300</v>
      </c>
      <c r="F496" s="18">
        <v>147532</v>
      </c>
      <c r="G496" s="18">
        <v>147532</v>
      </c>
      <c r="H496" s="36">
        <v>86760</v>
      </c>
      <c r="I496" s="169">
        <v>147335</v>
      </c>
      <c r="J496" s="129">
        <v>147335</v>
      </c>
      <c r="K496" s="36">
        <v>86648</v>
      </c>
      <c r="L496" s="149">
        <f t="shared" si="121"/>
        <v>0.9986646964726297</v>
      </c>
      <c r="M496" s="74">
        <f t="shared" si="122"/>
        <v>0.0005288992586751846</v>
      </c>
      <c r="N496" s="124"/>
    </row>
    <row r="497" spans="1:14" s="23" customFormat="1" ht="12.75">
      <c r="A497" s="134">
        <v>492</v>
      </c>
      <c r="B497" s="135"/>
      <c r="C497" s="43">
        <v>90015</v>
      </c>
      <c r="D497" s="48" t="s">
        <v>325</v>
      </c>
      <c r="E497" s="39">
        <f aca="true" t="shared" si="127" ref="E497:K497">SUM(E498:E503)</f>
        <v>3290000</v>
      </c>
      <c r="F497" s="39">
        <f t="shared" si="127"/>
        <v>3855314</v>
      </c>
      <c r="G497" s="39">
        <f t="shared" si="127"/>
        <v>3370874</v>
      </c>
      <c r="H497" s="79">
        <f t="shared" si="127"/>
        <v>0</v>
      </c>
      <c r="I497" s="168">
        <f t="shared" si="127"/>
        <v>3312206</v>
      </c>
      <c r="J497" s="159">
        <f t="shared" si="127"/>
        <v>3074412</v>
      </c>
      <c r="K497" s="79">
        <f t="shared" si="127"/>
        <v>0</v>
      </c>
      <c r="L497" s="151">
        <f t="shared" si="121"/>
        <v>0.8591274277529665</v>
      </c>
      <c r="M497" s="152">
        <f t="shared" si="122"/>
        <v>0.011890068876909752</v>
      </c>
      <c r="N497" s="124"/>
    </row>
    <row r="498" spans="1:14" s="23" customFormat="1" ht="12.75">
      <c r="A498" s="140">
        <v>493</v>
      </c>
      <c r="B498" s="136"/>
      <c r="C498" s="43"/>
      <c r="D498" s="46" t="s">
        <v>9</v>
      </c>
      <c r="E498" s="18">
        <v>1500000</v>
      </c>
      <c r="F498" s="18">
        <v>2610874</v>
      </c>
      <c r="G498" s="18">
        <v>2610874</v>
      </c>
      <c r="H498" s="36"/>
      <c r="I498" s="169">
        <v>2319229</v>
      </c>
      <c r="J498" s="129">
        <v>2319229</v>
      </c>
      <c r="K498" s="36"/>
      <c r="L498" s="149">
        <f t="shared" si="121"/>
        <v>0.8882960265413038</v>
      </c>
      <c r="M498" s="74">
        <f t="shared" si="122"/>
        <v>0.008325506490636913</v>
      </c>
      <c r="N498" s="124"/>
    </row>
    <row r="499" spans="1:15" s="42" customFormat="1" ht="51">
      <c r="A499" s="134">
        <v>494</v>
      </c>
      <c r="B499" s="136"/>
      <c r="C499" s="43"/>
      <c r="D499" s="45" t="s">
        <v>386</v>
      </c>
      <c r="E499" s="18">
        <v>760000</v>
      </c>
      <c r="F499" s="18">
        <v>760000</v>
      </c>
      <c r="G499" s="18">
        <v>760000</v>
      </c>
      <c r="H499" s="36"/>
      <c r="I499" s="169">
        <v>755183</v>
      </c>
      <c r="J499" s="129">
        <v>755183</v>
      </c>
      <c r="K499" s="36"/>
      <c r="L499" s="149">
        <f t="shared" si="121"/>
        <v>0.9936618421052632</v>
      </c>
      <c r="M499" s="74">
        <f t="shared" si="122"/>
        <v>0.002710935818808171</v>
      </c>
      <c r="N499" s="124"/>
      <c r="O499" s="124"/>
    </row>
    <row r="500" spans="1:14" s="42" customFormat="1" ht="12.75">
      <c r="A500" s="140">
        <v>495</v>
      </c>
      <c r="B500" s="136"/>
      <c r="C500" s="43"/>
      <c r="D500" s="51" t="s">
        <v>10</v>
      </c>
      <c r="E500" s="18">
        <v>150000</v>
      </c>
      <c r="F500" s="18">
        <v>150000</v>
      </c>
      <c r="G500" s="18"/>
      <c r="H500" s="36"/>
      <c r="I500" s="169">
        <v>113397</v>
      </c>
      <c r="J500" s="129"/>
      <c r="K500" s="36"/>
      <c r="L500" s="149">
        <f t="shared" si="121"/>
        <v>0.75598</v>
      </c>
      <c r="M500" s="74">
        <f t="shared" si="122"/>
        <v>0.00040706953022696506</v>
      </c>
      <c r="N500" s="124"/>
    </row>
    <row r="501" spans="1:14" s="23" customFormat="1" ht="25.5">
      <c r="A501" s="134">
        <v>496</v>
      </c>
      <c r="B501" s="136"/>
      <c r="C501" s="43"/>
      <c r="D501" s="51" t="s">
        <v>585</v>
      </c>
      <c r="E501" s="18">
        <v>100000</v>
      </c>
      <c r="F501" s="18">
        <v>150000</v>
      </c>
      <c r="G501" s="18"/>
      <c r="H501" s="36"/>
      <c r="I501" s="169"/>
      <c r="J501" s="129"/>
      <c r="K501" s="36"/>
      <c r="L501" s="149">
        <f t="shared" si="121"/>
        <v>0</v>
      </c>
      <c r="M501" s="74">
        <f t="shared" si="122"/>
        <v>0</v>
      </c>
      <c r="N501" s="124"/>
    </row>
    <row r="502" spans="1:14" s="42" customFormat="1" ht="38.25">
      <c r="A502" s="140">
        <v>497</v>
      </c>
      <c r="B502" s="136"/>
      <c r="C502" s="43"/>
      <c r="D502" s="51" t="s">
        <v>586</v>
      </c>
      <c r="E502" s="18">
        <v>600000</v>
      </c>
      <c r="F502" s="18">
        <v>60000</v>
      </c>
      <c r="G502" s="18"/>
      <c r="H502" s="36"/>
      <c r="I502" s="169"/>
      <c r="J502" s="129"/>
      <c r="K502" s="36"/>
      <c r="L502" s="149">
        <f t="shared" si="121"/>
        <v>0</v>
      </c>
      <c r="M502" s="74">
        <f t="shared" si="122"/>
        <v>0</v>
      </c>
      <c r="N502" s="124"/>
    </row>
    <row r="503" spans="1:14" s="23" customFormat="1" ht="25.5">
      <c r="A503" s="134">
        <v>498</v>
      </c>
      <c r="B503" s="136"/>
      <c r="C503" s="43"/>
      <c r="D503" s="51" t="s">
        <v>435</v>
      </c>
      <c r="E503" s="18">
        <v>180000</v>
      </c>
      <c r="F503" s="18">
        <v>124440</v>
      </c>
      <c r="G503" s="18"/>
      <c r="H503" s="36"/>
      <c r="I503" s="169">
        <v>124397</v>
      </c>
      <c r="J503" s="129"/>
      <c r="K503" s="36"/>
      <c r="L503" s="149">
        <f t="shared" si="121"/>
        <v>0.9996544519447124</v>
      </c>
      <c r="M503" s="74">
        <f t="shared" si="122"/>
        <v>0.0004465570372377027</v>
      </c>
      <c r="N503" s="124"/>
    </row>
    <row r="504" spans="1:14" s="23" customFormat="1" ht="12.75">
      <c r="A504" s="140">
        <v>499</v>
      </c>
      <c r="B504" s="135"/>
      <c r="C504" s="43">
        <v>90017</v>
      </c>
      <c r="D504" s="48" t="s">
        <v>326</v>
      </c>
      <c r="E504" s="39">
        <f aca="true" t="shared" si="128" ref="E504:K504">E505+E506</f>
        <v>1196800</v>
      </c>
      <c r="F504" s="39">
        <f t="shared" si="128"/>
        <v>1231800</v>
      </c>
      <c r="G504" s="39">
        <f t="shared" si="128"/>
        <v>1219800</v>
      </c>
      <c r="H504" s="79">
        <f t="shared" si="128"/>
        <v>1071800</v>
      </c>
      <c r="I504" s="168">
        <f t="shared" si="128"/>
        <v>1224814</v>
      </c>
      <c r="J504" s="159">
        <f t="shared" si="128"/>
        <v>1212834</v>
      </c>
      <c r="K504" s="79">
        <f t="shared" si="128"/>
        <v>1066033</v>
      </c>
      <c r="L504" s="151">
        <f t="shared" si="121"/>
        <v>0.9943286247767494</v>
      </c>
      <c r="M504" s="152">
        <f t="shared" si="122"/>
        <v>0.004396804673804509</v>
      </c>
      <c r="N504" s="124"/>
    </row>
    <row r="505" spans="1:14" s="23" customFormat="1" ht="12.75">
      <c r="A505" s="134">
        <v>500</v>
      </c>
      <c r="B505" s="136"/>
      <c r="C505" s="43"/>
      <c r="D505" s="47" t="s">
        <v>349</v>
      </c>
      <c r="E505" s="18">
        <v>1196800</v>
      </c>
      <c r="F505" s="18">
        <v>1219800</v>
      </c>
      <c r="G505" s="18">
        <v>1219800</v>
      </c>
      <c r="H505" s="36">
        <v>1071800</v>
      </c>
      <c r="I505" s="169">
        <v>1212834</v>
      </c>
      <c r="J505" s="129">
        <v>1212834</v>
      </c>
      <c r="K505" s="36">
        <v>1066033</v>
      </c>
      <c r="L505" s="149">
        <f t="shared" si="121"/>
        <v>0.9942892277422528</v>
      </c>
      <c r="M505" s="74">
        <f t="shared" si="122"/>
        <v>0.004353799188896452</v>
      </c>
      <c r="N505" s="124"/>
    </row>
    <row r="506" spans="1:14" s="23" customFormat="1" ht="12.75">
      <c r="A506" s="140">
        <v>501</v>
      </c>
      <c r="B506" s="136"/>
      <c r="C506" s="22"/>
      <c r="D506" s="46" t="s">
        <v>439</v>
      </c>
      <c r="E506" s="18"/>
      <c r="F506" s="18">
        <v>12000</v>
      </c>
      <c r="G506" s="18"/>
      <c r="H506" s="36"/>
      <c r="I506" s="169">
        <v>11980</v>
      </c>
      <c r="J506" s="129"/>
      <c r="K506" s="36"/>
      <c r="L506" s="149">
        <f t="shared" si="121"/>
        <v>0.9983333333333333</v>
      </c>
      <c r="M506" s="74">
        <f t="shared" si="122"/>
        <v>4.30054849080579E-05</v>
      </c>
      <c r="N506" s="124"/>
    </row>
    <row r="507" spans="1:15" s="42" customFormat="1" ht="12.75">
      <c r="A507" s="134">
        <v>502</v>
      </c>
      <c r="B507" s="135"/>
      <c r="C507" s="43">
        <v>90095</v>
      </c>
      <c r="D507" s="48" t="s">
        <v>159</v>
      </c>
      <c r="E507" s="39">
        <f aca="true" t="shared" si="129" ref="E507:K507">SUM(E508:E532)</f>
        <v>7724846</v>
      </c>
      <c r="F507" s="39">
        <f t="shared" si="129"/>
        <v>6132784</v>
      </c>
      <c r="G507" s="39">
        <f t="shared" si="129"/>
        <v>691552</v>
      </c>
      <c r="H507" s="79">
        <f t="shared" si="129"/>
        <v>131700</v>
      </c>
      <c r="I507" s="168">
        <f t="shared" si="129"/>
        <v>3355799</v>
      </c>
      <c r="J507" s="159">
        <f t="shared" si="129"/>
        <v>608935</v>
      </c>
      <c r="K507" s="79">
        <f t="shared" si="129"/>
        <v>129718</v>
      </c>
      <c r="L507" s="151">
        <f t="shared" si="121"/>
        <v>0.5471901505091326</v>
      </c>
      <c r="M507" s="152">
        <f t="shared" si="122"/>
        <v>0.012046557867193304</v>
      </c>
      <c r="N507" s="124"/>
      <c r="O507" s="216"/>
    </row>
    <row r="508" spans="1:14" s="23" customFormat="1" ht="12.75">
      <c r="A508" s="140">
        <v>503</v>
      </c>
      <c r="B508" s="136"/>
      <c r="C508" s="22"/>
      <c r="D508" s="46" t="s">
        <v>11</v>
      </c>
      <c r="E508" s="18">
        <v>16000</v>
      </c>
      <c r="F508" s="18">
        <v>18295</v>
      </c>
      <c r="G508" s="18">
        <v>18295</v>
      </c>
      <c r="H508" s="36"/>
      <c r="I508" s="169">
        <v>18261</v>
      </c>
      <c r="J508" s="129">
        <v>18261</v>
      </c>
      <c r="K508" s="36"/>
      <c r="L508" s="149">
        <f t="shared" si="121"/>
        <v>0.9981415687346269</v>
      </c>
      <c r="M508" s="74">
        <f t="shared" si="122"/>
        <v>6.55528514111891E-05</v>
      </c>
      <c r="N508" s="124"/>
    </row>
    <row r="509" spans="1:14" s="42" customFormat="1" ht="12.75">
      <c r="A509" s="134">
        <v>504</v>
      </c>
      <c r="B509" s="136"/>
      <c r="C509" s="22"/>
      <c r="D509" s="46" t="s">
        <v>12</v>
      </c>
      <c r="E509" s="18">
        <v>14000</v>
      </c>
      <c r="F509" s="18">
        <v>14000</v>
      </c>
      <c r="G509" s="18">
        <v>14000</v>
      </c>
      <c r="H509" s="36"/>
      <c r="I509" s="169">
        <v>12707</v>
      </c>
      <c r="J509" s="129">
        <v>12707</v>
      </c>
      <c r="K509" s="36"/>
      <c r="L509" s="149">
        <f t="shared" si="121"/>
        <v>0.9076428571428572</v>
      </c>
      <c r="M509" s="74">
        <f t="shared" si="122"/>
        <v>4.5615250144131194E-05</v>
      </c>
      <c r="N509" s="124"/>
    </row>
    <row r="510" spans="1:14" s="23" customFormat="1" ht="12.75">
      <c r="A510" s="140">
        <v>505</v>
      </c>
      <c r="B510" s="136"/>
      <c r="C510" s="22"/>
      <c r="D510" s="46" t="s">
        <v>13</v>
      </c>
      <c r="E510" s="18">
        <v>4000</v>
      </c>
      <c r="F510" s="18">
        <v>1705</v>
      </c>
      <c r="G510" s="18">
        <v>1705</v>
      </c>
      <c r="H510" s="36"/>
      <c r="I510" s="169">
        <v>1705</v>
      </c>
      <c r="J510" s="129">
        <v>1705</v>
      </c>
      <c r="K510" s="36"/>
      <c r="L510" s="149">
        <f t="shared" si="121"/>
        <v>1</v>
      </c>
      <c r="M510" s="74">
        <f t="shared" si="122"/>
        <v>6.120563586664334E-06</v>
      </c>
      <c r="N510" s="124"/>
    </row>
    <row r="511" spans="1:14" s="42" customFormat="1" ht="12.75">
      <c r="A511" s="134">
        <v>506</v>
      </c>
      <c r="B511" s="136"/>
      <c r="C511" s="22"/>
      <c r="D511" s="46" t="s">
        <v>14</v>
      </c>
      <c r="E511" s="18">
        <v>20000</v>
      </c>
      <c r="F511" s="18">
        <v>20000</v>
      </c>
      <c r="G511" s="18">
        <v>20000</v>
      </c>
      <c r="H511" s="36"/>
      <c r="I511" s="169">
        <v>19916</v>
      </c>
      <c r="J511" s="129">
        <v>19916</v>
      </c>
      <c r="K511" s="36"/>
      <c r="L511" s="149">
        <f t="shared" si="121"/>
        <v>0.9958</v>
      </c>
      <c r="M511" s="74">
        <f t="shared" si="122"/>
        <v>7.149392632962279E-05</v>
      </c>
      <c r="N511" s="124"/>
    </row>
    <row r="512" spans="1:14" s="42" customFormat="1" ht="12.75">
      <c r="A512" s="140">
        <v>507</v>
      </c>
      <c r="B512" s="136"/>
      <c r="C512" s="22"/>
      <c r="D512" s="46" t="s">
        <v>587</v>
      </c>
      <c r="E512" s="18">
        <v>30000</v>
      </c>
      <c r="F512" s="18">
        <v>10000</v>
      </c>
      <c r="G512" s="18">
        <v>10000</v>
      </c>
      <c r="H512" s="36"/>
      <c r="I512" s="169"/>
      <c r="J512" s="129"/>
      <c r="K512" s="36"/>
      <c r="L512" s="149">
        <f t="shared" si="121"/>
        <v>0</v>
      </c>
      <c r="M512" s="74">
        <f t="shared" si="122"/>
        <v>0</v>
      </c>
      <c r="N512" s="124"/>
    </row>
    <row r="513" spans="1:14" s="23" customFormat="1" ht="25.5">
      <c r="A513" s="134">
        <v>508</v>
      </c>
      <c r="B513" s="136"/>
      <c r="C513" s="22"/>
      <c r="D513" s="46" t="s">
        <v>588</v>
      </c>
      <c r="E513" s="18">
        <v>10000</v>
      </c>
      <c r="F513" s="18">
        <v>10000</v>
      </c>
      <c r="G513" s="18">
        <v>10000</v>
      </c>
      <c r="H513" s="36"/>
      <c r="I513" s="169">
        <v>10000</v>
      </c>
      <c r="J513" s="129">
        <v>10000</v>
      </c>
      <c r="K513" s="36"/>
      <c r="L513" s="149">
        <f t="shared" si="121"/>
        <v>1</v>
      </c>
      <c r="M513" s="74">
        <f t="shared" si="122"/>
        <v>3.5897733646125125E-05</v>
      </c>
      <c r="N513" s="124"/>
    </row>
    <row r="514" spans="1:14" s="42" customFormat="1" ht="12.75">
      <c r="A514" s="140">
        <v>509</v>
      </c>
      <c r="B514" s="136"/>
      <c r="C514" s="22"/>
      <c r="D514" s="46" t="s">
        <v>589</v>
      </c>
      <c r="E514" s="18">
        <v>10000</v>
      </c>
      <c r="F514" s="18">
        <v>18052</v>
      </c>
      <c r="G514" s="18">
        <v>18052</v>
      </c>
      <c r="H514" s="36"/>
      <c r="I514" s="169">
        <v>18052</v>
      </c>
      <c r="J514" s="129">
        <v>18052</v>
      </c>
      <c r="K514" s="36"/>
      <c r="L514" s="149">
        <f t="shared" si="121"/>
        <v>1</v>
      </c>
      <c r="M514" s="74">
        <f t="shared" si="122"/>
        <v>6.480258877798507E-05</v>
      </c>
      <c r="N514" s="124"/>
    </row>
    <row r="515" spans="1:14" s="23" customFormat="1" ht="25.5">
      <c r="A515" s="134">
        <v>510</v>
      </c>
      <c r="B515" s="136"/>
      <c r="C515" s="22"/>
      <c r="D515" s="46" t="s">
        <v>590</v>
      </c>
      <c r="E515" s="18">
        <v>298000</v>
      </c>
      <c r="F515" s="18">
        <v>298000</v>
      </c>
      <c r="G515" s="18">
        <v>298000</v>
      </c>
      <c r="H515" s="36"/>
      <c r="I515" s="169">
        <v>240000</v>
      </c>
      <c r="J515" s="129">
        <v>240000</v>
      </c>
      <c r="K515" s="36"/>
      <c r="L515" s="149">
        <f t="shared" si="121"/>
        <v>0.8053691275167785</v>
      </c>
      <c r="M515" s="74">
        <f t="shared" si="122"/>
        <v>0.000861545607507003</v>
      </c>
      <c r="N515" s="124"/>
    </row>
    <row r="516" spans="1:14" s="42" customFormat="1" ht="12.75">
      <c r="A516" s="140">
        <v>511</v>
      </c>
      <c r="B516" s="136"/>
      <c r="C516" s="43"/>
      <c r="D516" s="51" t="s">
        <v>368</v>
      </c>
      <c r="E516" s="18">
        <v>1215000</v>
      </c>
      <c r="F516" s="18">
        <v>1006948</v>
      </c>
      <c r="G516" s="18"/>
      <c r="H516" s="36"/>
      <c r="I516" s="169">
        <v>896559</v>
      </c>
      <c r="J516" s="129"/>
      <c r="K516" s="36"/>
      <c r="L516" s="149">
        <f t="shared" si="121"/>
        <v>0.8903726905460858</v>
      </c>
      <c r="M516" s="74">
        <f t="shared" si="122"/>
        <v>0.0032184436180036297</v>
      </c>
      <c r="N516" s="124"/>
    </row>
    <row r="517" spans="1:14" s="23" customFormat="1" ht="25.5">
      <c r="A517" s="134">
        <v>512</v>
      </c>
      <c r="B517" s="136"/>
      <c r="C517" s="43"/>
      <c r="D517" s="51" t="s">
        <v>625</v>
      </c>
      <c r="E517" s="18">
        <v>219640</v>
      </c>
      <c r="F517" s="18">
        <v>219640</v>
      </c>
      <c r="G517" s="18"/>
      <c r="H517" s="36"/>
      <c r="I517" s="169">
        <v>219640</v>
      </c>
      <c r="J517" s="129"/>
      <c r="K517" s="36"/>
      <c r="L517" s="149">
        <f t="shared" si="121"/>
        <v>1</v>
      </c>
      <c r="M517" s="74">
        <f t="shared" si="122"/>
        <v>0.0007884578218034922</v>
      </c>
      <c r="N517" s="124"/>
    </row>
    <row r="518" spans="1:14" s="23" customFormat="1" ht="12.75">
      <c r="A518" s="140">
        <v>513</v>
      </c>
      <c r="B518" s="136"/>
      <c r="C518" s="22"/>
      <c r="D518" s="51" t="s">
        <v>16</v>
      </c>
      <c r="E518" s="18">
        <v>1792000</v>
      </c>
      <c r="F518" s="18">
        <v>1491808</v>
      </c>
      <c r="G518" s="18"/>
      <c r="H518" s="36"/>
      <c r="I518" s="169">
        <v>607241</v>
      </c>
      <c r="J518" s="129"/>
      <c r="K518" s="36"/>
      <c r="L518" s="149">
        <f t="shared" si="121"/>
        <v>0.40705037109333103</v>
      </c>
      <c r="M518" s="74">
        <f t="shared" si="122"/>
        <v>0.0021798575677006667</v>
      </c>
      <c r="N518" s="124"/>
    </row>
    <row r="519" spans="1:14" s="42" customFormat="1" ht="24" customHeight="1">
      <c r="A519" s="134">
        <v>514</v>
      </c>
      <c r="B519" s="136"/>
      <c r="C519" s="22"/>
      <c r="D519" s="51" t="s">
        <v>626</v>
      </c>
      <c r="E519" s="18">
        <v>192430</v>
      </c>
      <c r="F519" s="18">
        <v>192430</v>
      </c>
      <c r="G519" s="18"/>
      <c r="H519" s="36"/>
      <c r="I519" s="169">
        <v>192430</v>
      </c>
      <c r="J519" s="129"/>
      <c r="K519" s="36"/>
      <c r="L519" s="149">
        <f aca="true" t="shared" si="130" ref="L519:L568">I519/F519</f>
        <v>1</v>
      </c>
      <c r="M519" s="74">
        <f aca="true" t="shared" si="131" ref="M519:M564">I519/$I$564</f>
        <v>0.0006907800885523858</v>
      </c>
      <c r="N519" s="124"/>
    </row>
    <row r="520" spans="1:14" ht="25.5">
      <c r="A520" s="140">
        <v>515</v>
      </c>
      <c r="B520" s="136"/>
      <c r="C520" s="22"/>
      <c r="D520" s="51" t="s">
        <v>629</v>
      </c>
      <c r="E520" s="18">
        <v>32459</v>
      </c>
      <c r="F520" s="18">
        <v>32459</v>
      </c>
      <c r="G520" s="18"/>
      <c r="H520" s="36"/>
      <c r="I520" s="169">
        <v>32459</v>
      </c>
      <c r="J520" s="129"/>
      <c r="K520" s="36"/>
      <c r="L520" s="149">
        <f t="shared" si="130"/>
        <v>1</v>
      </c>
      <c r="M520" s="74">
        <f t="shared" si="131"/>
        <v>0.00011652045364195754</v>
      </c>
      <c r="N520" s="124"/>
    </row>
    <row r="521" spans="1:14" ht="38.25">
      <c r="A521" s="134">
        <v>516</v>
      </c>
      <c r="B521" s="136"/>
      <c r="C521" s="22"/>
      <c r="D521" s="51" t="s">
        <v>630</v>
      </c>
      <c r="E521" s="18">
        <v>87099</v>
      </c>
      <c r="F521" s="18">
        <v>87099</v>
      </c>
      <c r="G521" s="18"/>
      <c r="H521" s="36"/>
      <c r="I521" s="169">
        <v>87099</v>
      </c>
      <c r="J521" s="129"/>
      <c r="K521" s="36"/>
      <c r="L521" s="149">
        <f t="shared" si="130"/>
        <v>1</v>
      </c>
      <c r="M521" s="74">
        <f t="shared" si="131"/>
        <v>0.00031266567028438524</v>
      </c>
      <c r="N521" s="124"/>
    </row>
    <row r="522" spans="1:14" ht="51">
      <c r="A522" s="140">
        <v>517</v>
      </c>
      <c r="B522" s="136"/>
      <c r="C522" s="22"/>
      <c r="D522" s="51" t="s">
        <v>591</v>
      </c>
      <c r="E522" s="18">
        <v>1655071</v>
      </c>
      <c r="F522" s="18">
        <v>701101</v>
      </c>
      <c r="G522" s="18"/>
      <c r="H522" s="36"/>
      <c r="I522" s="169">
        <v>44960</v>
      </c>
      <c r="J522" s="129"/>
      <c r="K522" s="36"/>
      <c r="L522" s="149">
        <f t="shared" si="130"/>
        <v>0.06412770770545186</v>
      </c>
      <c r="M522" s="74">
        <f t="shared" si="131"/>
        <v>0.00016139621047297855</v>
      </c>
      <c r="N522" s="124"/>
    </row>
    <row r="523" spans="1:14" ht="25.5">
      <c r="A523" s="134">
        <v>518</v>
      </c>
      <c r="B523" s="136"/>
      <c r="C523" s="22"/>
      <c r="D523" s="51" t="s">
        <v>592</v>
      </c>
      <c r="E523" s="18">
        <v>240000</v>
      </c>
      <c r="F523" s="18">
        <v>240000</v>
      </c>
      <c r="G523" s="18"/>
      <c r="H523" s="36"/>
      <c r="I523" s="169">
        <v>238922</v>
      </c>
      <c r="J523" s="129"/>
      <c r="K523" s="36"/>
      <c r="L523" s="149">
        <f t="shared" si="130"/>
        <v>0.9955083333333333</v>
      </c>
      <c r="M523" s="74">
        <f t="shared" si="131"/>
        <v>0.0008576758318199507</v>
      </c>
      <c r="N523" s="124"/>
    </row>
    <row r="524" spans="1:14" ht="63.75">
      <c r="A524" s="140">
        <v>519</v>
      </c>
      <c r="B524" s="136"/>
      <c r="C524" s="43"/>
      <c r="D524" s="51" t="s">
        <v>593</v>
      </c>
      <c r="E524" s="11">
        <v>40000</v>
      </c>
      <c r="F524" s="11">
        <v>40000</v>
      </c>
      <c r="G524" s="11"/>
      <c r="H524" s="36"/>
      <c r="I524" s="170"/>
      <c r="J524" s="49"/>
      <c r="K524" s="35"/>
      <c r="L524" s="149">
        <f t="shared" si="130"/>
        <v>0</v>
      </c>
      <c r="M524" s="74">
        <f t="shared" si="131"/>
        <v>0</v>
      </c>
      <c r="N524" s="124"/>
    </row>
    <row r="525" spans="1:14" ht="63.75">
      <c r="A525" s="134">
        <v>520</v>
      </c>
      <c r="B525" s="136"/>
      <c r="C525" s="43"/>
      <c r="D525" s="51" t="s">
        <v>0</v>
      </c>
      <c r="E525" s="11">
        <v>108437</v>
      </c>
      <c r="F525" s="11">
        <v>108437</v>
      </c>
      <c r="G525" s="11"/>
      <c r="H525" s="36"/>
      <c r="I525" s="170">
        <v>108437</v>
      </c>
      <c r="J525" s="49"/>
      <c r="K525" s="35"/>
      <c r="L525" s="149">
        <f t="shared" si="130"/>
        <v>1</v>
      </c>
      <c r="M525" s="74">
        <f t="shared" si="131"/>
        <v>0.000389264254338487</v>
      </c>
      <c r="N525" s="124"/>
    </row>
    <row r="526" spans="1:14" ht="25.5">
      <c r="A526" s="140">
        <v>521</v>
      </c>
      <c r="B526" s="136"/>
      <c r="C526" s="22"/>
      <c r="D526" s="51" t="s">
        <v>15</v>
      </c>
      <c r="E526" s="11">
        <v>1000000</v>
      </c>
      <c r="F526" s="11">
        <v>1000000</v>
      </c>
      <c r="G526" s="11"/>
      <c r="H526" s="36"/>
      <c r="I526" s="170"/>
      <c r="J526" s="49"/>
      <c r="K526" s="35"/>
      <c r="L526" s="149">
        <f t="shared" si="130"/>
        <v>0</v>
      </c>
      <c r="M526" s="74">
        <f t="shared" si="131"/>
        <v>0</v>
      </c>
      <c r="N526" s="124"/>
    </row>
    <row r="527" spans="1:14" ht="38.25">
      <c r="A527" s="134">
        <v>522</v>
      </c>
      <c r="B527" s="136"/>
      <c r="C527" s="22"/>
      <c r="D527" s="51" t="s">
        <v>426</v>
      </c>
      <c r="E527" s="11">
        <v>51100</v>
      </c>
      <c r="F527" s="11">
        <v>65100</v>
      </c>
      <c r="G527" s="11"/>
      <c r="H527" s="36"/>
      <c r="I527" s="170">
        <v>63344</v>
      </c>
      <c r="J527" s="49"/>
      <c r="K527" s="35"/>
      <c r="L527" s="149">
        <f t="shared" si="130"/>
        <v>0.973026113671275</v>
      </c>
      <c r="M527" s="74">
        <f t="shared" si="131"/>
        <v>0.000227390604008015</v>
      </c>
      <c r="N527" s="124"/>
    </row>
    <row r="528" spans="1:14" ht="38.25">
      <c r="A528" s="140">
        <v>523</v>
      </c>
      <c r="B528" s="136"/>
      <c r="C528" s="22"/>
      <c r="D528" s="51" t="s">
        <v>1</v>
      </c>
      <c r="E528" s="11">
        <v>245220</v>
      </c>
      <c r="F528" s="11">
        <v>245220</v>
      </c>
      <c r="G528" s="11"/>
      <c r="H528" s="36"/>
      <c r="I528" s="170">
        <v>245220</v>
      </c>
      <c r="J528" s="49"/>
      <c r="K528" s="35"/>
      <c r="L528" s="149">
        <f t="shared" si="130"/>
        <v>1</v>
      </c>
      <c r="M528" s="74">
        <f t="shared" si="131"/>
        <v>0.0008802842244702803</v>
      </c>
      <c r="N528" s="124"/>
    </row>
    <row r="529" spans="1:14" ht="25.5">
      <c r="A529" s="134">
        <v>524</v>
      </c>
      <c r="B529" s="136"/>
      <c r="C529" s="22"/>
      <c r="D529" s="51" t="s">
        <v>2</v>
      </c>
      <c r="E529" s="11">
        <v>5490</v>
      </c>
      <c r="F529" s="11">
        <v>5490</v>
      </c>
      <c r="G529" s="11"/>
      <c r="H529" s="36"/>
      <c r="I529" s="170">
        <v>5490</v>
      </c>
      <c r="J529" s="49"/>
      <c r="K529" s="35"/>
      <c r="L529" s="149">
        <f t="shared" si="130"/>
        <v>1</v>
      </c>
      <c r="M529" s="74">
        <f t="shared" si="131"/>
        <v>1.9707855771722694E-05</v>
      </c>
      <c r="N529" s="124"/>
    </row>
    <row r="530" spans="1:14" ht="25.5">
      <c r="A530" s="140">
        <v>525</v>
      </c>
      <c r="B530" s="136"/>
      <c r="C530" s="22"/>
      <c r="D530" s="51" t="s">
        <v>594</v>
      </c>
      <c r="E530" s="11">
        <v>200000</v>
      </c>
      <c r="F530" s="11">
        <v>20000</v>
      </c>
      <c r="G530" s="11">
        <v>20000</v>
      </c>
      <c r="H530" s="36"/>
      <c r="I530" s="170">
        <v>14431</v>
      </c>
      <c r="J530" s="49">
        <v>14431</v>
      </c>
      <c r="K530" s="35"/>
      <c r="L530" s="149">
        <f t="shared" si="130"/>
        <v>0.72155</v>
      </c>
      <c r="M530" s="74">
        <f t="shared" si="131"/>
        <v>5.180401942472317E-05</v>
      </c>
      <c r="N530" s="124"/>
    </row>
    <row r="531" spans="1:14" ht="12.75">
      <c r="A531" s="134">
        <v>526</v>
      </c>
      <c r="B531" s="136"/>
      <c r="C531" s="22"/>
      <c r="D531" s="51" t="s">
        <v>595</v>
      </c>
      <c r="E531" s="49">
        <v>238900</v>
      </c>
      <c r="F531" s="49">
        <v>281500</v>
      </c>
      <c r="G531" s="49">
        <v>281500</v>
      </c>
      <c r="H531" s="36">
        <v>131700</v>
      </c>
      <c r="I531" s="170">
        <v>273863</v>
      </c>
      <c r="J531" s="49">
        <v>273863</v>
      </c>
      <c r="K531" s="80">
        <v>129718</v>
      </c>
      <c r="L531" s="149">
        <f t="shared" si="130"/>
        <v>0.9728703374777975</v>
      </c>
      <c r="M531" s="74">
        <f t="shared" si="131"/>
        <v>0.0009831061029528766</v>
      </c>
      <c r="N531" s="124"/>
    </row>
    <row r="532" spans="1:14" ht="25.5">
      <c r="A532" s="140">
        <v>527</v>
      </c>
      <c r="B532" s="136"/>
      <c r="C532" s="22"/>
      <c r="D532" s="51" t="s">
        <v>596</v>
      </c>
      <c r="E532" s="56"/>
      <c r="F532" s="56">
        <v>5500</v>
      </c>
      <c r="G532" s="56"/>
      <c r="H532" s="36"/>
      <c r="I532" s="172">
        <v>5063</v>
      </c>
      <c r="J532" s="73"/>
      <c r="K532" s="146"/>
      <c r="L532" s="149">
        <f t="shared" si="130"/>
        <v>0.9205454545454546</v>
      </c>
      <c r="M532" s="74">
        <f t="shared" si="131"/>
        <v>1.817502254503315E-05</v>
      </c>
      <c r="N532" s="124"/>
    </row>
    <row r="533" spans="1:14" ht="25.5">
      <c r="A533" s="142">
        <v>528</v>
      </c>
      <c r="B533" s="137">
        <v>921</v>
      </c>
      <c r="C533" s="26"/>
      <c r="D533" s="27" t="s">
        <v>327</v>
      </c>
      <c r="E533" s="27">
        <f aca="true" t="shared" si="132" ref="E533:K533">E534+E537+E540+E543+E545</f>
        <v>5288000</v>
      </c>
      <c r="F533" s="27">
        <f t="shared" si="132"/>
        <v>5647800</v>
      </c>
      <c r="G533" s="27">
        <f t="shared" si="132"/>
        <v>5564300</v>
      </c>
      <c r="H533" s="76">
        <f t="shared" si="132"/>
        <v>0</v>
      </c>
      <c r="I533" s="167">
        <f t="shared" si="132"/>
        <v>5449718</v>
      </c>
      <c r="J533" s="162">
        <f t="shared" si="132"/>
        <v>5441338</v>
      </c>
      <c r="K533" s="76">
        <f t="shared" si="132"/>
        <v>0</v>
      </c>
      <c r="L533" s="150">
        <f t="shared" si="130"/>
        <v>0.9649275824214738</v>
      </c>
      <c r="M533" s="75">
        <f t="shared" si="131"/>
        <v>0.019563252521049374</v>
      </c>
      <c r="N533" s="124"/>
    </row>
    <row r="534" spans="1:14" ht="12.75">
      <c r="A534" s="140">
        <v>529</v>
      </c>
      <c r="B534" s="135"/>
      <c r="C534" s="43">
        <v>92106</v>
      </c>
      <c r="D534" s="48" t="s">
        <v>328</v>
      </c>
      <c r="E534" s="39">
        <f aca="true" t="shared" si="133" ref="E534:K534">SUM(E535:E536)</f>
        <v>1768000</v>
      </c>
      <c r="F534" s="39">
        <f t="shared" si="133"/>
        <v>2038000</v>
      </c>
      <c r="G534" s="39">
        <f t="shared" si="133"/>
        <v>1958000</v>
      </c>
      <c r="H534" s="79">
        <f t="shared" si="133"/>
        <v>0</v>
      </c>
      <c r="I534" s="168">
        <f t="shared" si="133"/>
        <v>1962880</v>
      </c>
      <c r="J534" s="159">
        <f t="shared" si="133"/>
        <v>1958000</v>
      </c>
      <c r="K534" s="79">
        <f t="shared" si="133"/>
        <v>0</v>
      </c>
      <c r="L534" s="151">
        <f t="shared" si="130"/>
        <v>0.9631403336604514</v>
      </c>
      <c r="M534" s="152">
        <f t="shared" si="131"/>
        <v>0.007046294341930609</v>
      </c>
      <c r="N534" s="124"/>
    </row>
    <row r="535" spans="1:14" ht="12.75">
      <c r="A535" s="134">
        <v>530</v>
      </c>
      <c r="B535" s="136"/>
      <c r="C535" s="22"/>
      <c r="D535" s="47" t="s">
        <v>350</v>
      </c>
      <c r="E535" s="18">
        <v>1688000</v>
      </c>
      <c r="F535" s="18">
        <v>1958000</v>
      </c>
      <c r="G535" s="18">
        <v>1958000</v>
      </c>
      <c r="H535" s="36"/>
      <c r="I535" s="169">
        <v>1958000</v>
      </c>
      <c r="J535" s="129">
        <v>1958000</v>
      </c>
      <c r="K535" s="36"/>
      <c r="L535" s="149">
        <f t="shared" si="130"/>
        <v>1</v>
      </c>
      <c r="M535" s="74">
        <f t="shared" si="131"/>
        <v>0.0070287762479113</v>
      </c>
      <c r="N535" s="124"/>
    </row>
    <row r="536" spans="1:14" ht="38.25">
      <c r="A536" s="140">
        <v>531</v>
      </c>
      <c r="B536" s="136"/>
      <c r="C536" s="22"/>
      <c r="D536" s="46" t="s">
        <v>597</v>
      </c>
      <c r="E536" s="18">
        <v>80000</v>
      </c>
      <c r="F536" s="18">
        <v>80000</v>
      </c>
      <c r="G536" s="18"/>
      <c r="H536" s="36"/>
      <c r="I536" s="169">
        <v>4880</v>
      </c>
      <c r="J536" s="129"/>
      <c r="K536" s="36"/>
      <c r="L536" s="149">
        <f t="shared" si="130"/>
        <v>0.061</v>
      </c>
      <c r="M536" s="74">
        <f t="shared" si="131"/>
        <v>1.751809401930906E-05</v>
      </c>
      <c r="N536" s="124"/>
    </row>
    <row r="537" spans="1:14" ht="12.75">
      <c r="A537" s="134">
        <v>532</v>
      </c>
      <c r="B537" s="135"/>
      <c r="C537" s="43">
        <v>92109</v>
      </c>
      <c r="D537" s="48" t="s">
        <v>329</v>
      </c>
      <c r="E537" s="39">
        <f aca="true" t="shared" si="134" ref="E537:K537">SUM(E538:E539)</f>
        <v>700000</v>
      </c>
      <c r="F537" s="39">
        <f t="shared" si="134"/>
        <v>765000</v>
      </c>
      <c r="G537" s="39">
        <f t="shared" si="134"/>
        <v>765000</v>
      </c>
      <c r="H537" s="79">
        <f t="shared" si="134"/>
        <v>0</v>
      </c>
      <c r="I537" s="168">
        <f t="shared" si="134"/>
        <v>765000</v>
      </c>
      <c r="J537" s="159">
        <f t="shared" si="134"/>
        <v>765000</v>
      </c>
      <c r="K537" s="79">
        <f t="shared" si="134"/>
        <v>0</v>
      </c>
      <c r="L537" s="151">
        <f t="shared" si="130"/>
        <v>1</v>
      </c>
      <c r="M537" s="152">
        <f t="shared" si="131"/>
        <v>0.002746176623928572</v>
      </c>
      <c r="N537" s="124"/>
    </row>
    <row r="538" spans="1:14" ht="12.75">
      <c r="A538" s="140">
        <v>533</v>
      </c>
      <c r="B538" s="136"/>
      <c r="C538" s="22"/>
      <c r="D538" s="47" t="s">
        <v>351</v>
      </c>
      <c r="E538" s="18">
        <v>600000</v>
      </c>
      <c r="F538" s="18">
        <v>665000</v>
      </c>
      <c r="G538" s="18">
        <v>665000</v>
      </c>
      <c r="H538" s="36"/>
      <c r="I538" s="169">
        <v>665000</v>
      </c>
      <c r="J538" s="129">
        <v>665000</v>
      </c>
      <c r="K538" s="36"/>
      <c r="L538" s="149">
        <f t="shared" si="130"/>
        <v>1</v>
      </c>
      <c r="M538" s="74">
        <f t="shared" si="131"/>
        <v>0.002387199287467321</v>
      </c>
      <c r="N538" s="124"/>
    </row>
    <row r="539" spans="1:14" ht="12.75">
      <c r="A539" s="134">
        <v>534</v>
      </c>
      <c r="B539" s="136"/>
      <c r="C539" s="22"/>
      <c r="D539" s="46" t="s">
        <v>330</v>
      </c>
      <c r="E539" s="18">
        <v>100000</v>
      </c>
      <c r="F539" s="18">
        <v>100000</v>
      </c>
      <c r="G539" s="18">
        <v>100000</v>
      </c>
      <c r="H539" s="36"/>
      <c r="I539" s="169">
        <v>100000</v>
      </c>
      <c r="J539" s="129">
        <v>100000</v>
      </c>
      <c r="K539" s="36"/>
      <c r="L539" s="149">
        <f t="shared" si="130"/>
        <v>1</v>
      </c>
      <c r="M539" s="74">
        <f t="shared" si="131"/>
        <v>0.00035897733646125124</v>
      </c>
      <c r="N539" s="124"/>
    </row>
    <row r="540" spans="1:14" ht="12.75">
      <c r="A540" s="140">
        <v>535</v>
      </c>
      <c r="B540" s="135"/>
      <c r="C540" s="43">
        <v>92110</v>
      </c>
      <c r="D540" s="48" t="s">
        <v>331</v>
      </c>
      <c r="E540" s="39">
        <f aca="true" t="shared" si="135" ref="E540:K540">E541+E542</f>
        <v>480000</v>
      </c>
      <c r="F540" s="39">
        <f t="shared" si="135"/>
        <v>499500</v>
      </c>
      <c r="G540" s="39">
        <f t="shared" si="135"/>
        <v>496000</v>
      </c>
      <c r="H540" s="79">
        <f t="shared" si="135"/>
        <v>0</v>
      </c>
      <c r="I540" s="168">
        <f t="shared" si="135"/>
        <v>499500</v>
      </c>
      <c r="J540" s="159">
        <f t="shared" si="135"/>
        <v>496000</v>
      </c>
      <c r="K540" s="79">
        <f t="shared" si="135"/>
        <v>0</v>
      </c>
      <c r="L540" s="151">
        <f t="shared" si="130"/>
        <v>1</v>
      </c>
      <c r="M540" s="152">
        <f t="shared" si="131"/>
        <v>0.0017930917956239499</v>
      </c>
      <c r="N540" s="124"/>
    </row>
    <row r="541" spans="1:14" ht="12.75">
      <c r="A541" s="134">
        <v>536</v>
      </c>
      <c r="B541" s="136"/>
      <c r="C541" s="22"/>
      <c r="D541" s="47" t="s">
        <v>352</v>
      </c>
      <c r="E541" s="18">
        <v>480000</v>
      </c>
      <c r="F541" s="18">
        <v>496000</v>
      </c>
      <c r="G541" s="18">
        <v>496000</v>
      </c>
      <c r="H541" s="36"/>
      <c r="I541" s="169">
        <v>496000</v>
      </c>
      <c r="J541" s="129">
        <v>496000</v>
      </c>
      <c r="K541" s="36"/>
      <c r="L541" s="149">
        <f t="shared" si="130"/>
        <v>1</v>
      </c>
      <c r="M541" s="74">
        <f t="shared" si="131"/>
        <v>0.001780527588847806</v>
      </c>
      <c r="N541" s="124"/>
    </row>
    <row r="542" spans="1:14" ht="25.5">
      <c r="A542" s="140">
        <v>537</v>
      </c>
      <c r="B542" s="136"/>
      <c r="C542" s="22"/>
      <c r="D542" s="46" t="s">
        <v>598</v>
      </c>
      <c r="E542" s="18"/>
      <c r="F542" s="18">
        <v>3500</v>
      </c>
      <c r="G542" s="18"/>
      <c r="H542" s="36"/>
      <c r="I542" s="169">
        <v>3500</v>
      </c>
      <c r="J542" s="129"/>
      <c r="K542" s="36"/>
      <c r="L542" s="149">
        <f t="shared" si="130"/>
        <v>1</v>
      </c>
      <c r="M542" s="74">
        <f t="shared" si="131"/>
        <v>1.2564206776143793E-05</v>
      </c>
      <c r="N542" s="124"/>
    </row>
    <row r="543" spans="1:14" ht="12.75">
      <c r="A543" s="134">
        <v>538</v>
      </c>
      <c r="B543" s="135"/>
      <c r="C543" s="43">
        <v>92116</v>
      </c>
      <c r="D543" s="48" t="s">
        <v>332</v>
      </c>
      <c r="E543" s="39">
        <f aca="true" t="shared" si="136" ref="E543:K543">E544</f>
        <v>1960000</v>
      </c>
      <c r="F543" s="39">
        <f t="shared" si="136"/>
        <v>1960000</v>
      </c>
      <c r="G543" s="39">
        <f t="shared" si="136"/>
        <v>1960000</v>
      </c>
      <c r="H543" s="79">
        <f t="shared" si="136"/>
        <v>0</v>
      </c>
      <c r="I543" s="168">
        <f t="shared" si="136"/>
        <v>1839652</v>
      </c>
      <c r="J543" s="159">
        <f t="shared" si="136"/>
        <v>1839652</v>
      </c>
      <c r="K543" s="79">
        <f t="shared" si="136"/>
        <v>0</v>
      </c>
      <c r="L543" s="151">
        <f t="shared" si="130"/>
        <v>0.9385979591836735</v>
      </c>
      <c r="M543" s="152">
        <f t="shared" si="131"/>
        <v>0.006603933749756138</v>
      </c>
      <c r="N543" s="124"/>
    </row>
    <row r="544" spans="1:14" ht="12.75">
      <c r="A544" s="140">
        <v>539</v>
      </c>
      <c r="B544" s="136"/>
      <c r="C544" s="22"/>
      <c r="D544" s="47" t="s">
        <v>353</v>
      </c>
      <c r="E544" s="18">
        <v>1960000</v>
      </c>
      <c r="F544" s="18">
        <v>1960000</v>
      </c>
      <c r="G544" s="18">
        <v>1960000</v>
      </c>
      <c r="H544" s="36"/>
      <c r="I544" s="169">
        <v>1839652</v>
      </c>
      <c r="J544" s="129">
        <v>1839652</v>
      </c>
      <c r="K544" s="36"/>
      <c r="L544" s="149">
        <f t="shared" si="130"/>
        <v>0.9385979591836735</v>
      </c>
      <c r="M544" s="74">
        <f t="shared" si="131"/>
        <v>0.006603933749756138</v>
      </c>
      <c r="N544" s="124"/>
    </row>
    <row r="545" spans="1:14" ht="12.75">
      <c r="A545" s="134">
        <v>540</v>
      </c>
      <c r="B545" s="135"/>
      <c r="C545" s="43">
        <v>92195</v>
      </c>
      <c r="D545" s="48" t="s">
        <v>159</v>
      </c>
      <c r="E545" s="39">
        <f aca="true" t="shared" si="137" ref="E545:K545">SUM(E546:E546)</f>
        <v>380000</v>
      </c>
      <c r="F545" s="39">
        <f t="shared" si="137"/>
        <v>385300</v>
      </c>
      <c r="G545" s="39">
        <f t="shared" si="137"/>
        <v>385300</v>
      </c>
      <c r="H545" s="79">
        <f t="shared" si="137"/>
        <v>0</v>
      </c>
      <c r="I545" s="168">
        <f t="shared" si="137"/>
        <v>382686</v>
      </c>
      <c r="J545" s="159">
        <f t="shared" si="137"/>
        <v>382686</v>
      </c>
      <c r="K545" s="79">
        <f t="shared" si="137"/>
        <v>0</v>
      </c>
      <c r="L545" s="151">
        <f t="shared" si="130"/>
        <v>0.9932156760965482</v>
      </c>
      <c r="M545" s="152">
        <f t="shared" si="131"/>
        <v>0.001373756009810104</v>
      </c>
      <c r="N545" s="124"/>
    </row>
    <row r="546" spans="1:14" ht="12.75">
      <c r="A546" s="140">
        <v>541</v>
      </c>
      <c r="B546" s="136"/>
      <c r="C546" s="22"/>
      <c r="D546" s="46" t="s">
        <v>150</v>
      </c>
      <c r="E546" s="18">
        <v>380000</v>
      </c>
      <c r="F546" s="18">
        <v>385300</v>
      </c>
      <c r="G546" s="18">
        <v>385300</v>
      </c>
      <c r="H546" s="36"/>
      <c r="I546" s="169">
        <v>382686</v>
      </c>
      <c r="J546" s="129">
        <v>382686</v>
      </c>
      <c r="K546" s="36"/>
      <c r="L546" s="149">
        <f t="shared" si="130"/>
        <v>0.9932156760965482</v>
      </c>
      <c r="M546" s="74">
        <f t="shared" si="131"/>
        <v>0.001373756009810104</v>
      </c>
      <c r="N546" s="124"/>
    </row>
    <row r="547" spans="1:14" ht="38.25">
      <c r="A547" s="142">
        <v>542</v>
      </c>
      <c r="B547" s="137">
        <v>925</v>
      </c>
      <c r="C547" s="26"/>
      <c r="D547" s="27" t="s">
        <v>84</v>
      </c>
      <c r="E547" s="27">
        <f aca="true" t="shared" si="138" ref="E547:K547">E548+E550</f>
        <v>3921904</v>
      </c>
      <c r="F547" s="27">
        <f t="shared" si="138"/>
        <v>4022404</v>
      </c>
      <c r="G547" s="27">
        <f t="shared" si="138"/>
        <v>3827404</v>
      </c>
      <c r="H547" s="76">
        <f t="shared" si="138"/>
        <v>2280200</v>
      </c>
      <c r="I547" s="167">
        <f t="shared" si="138"/>
        <v>3996099</v>
      </c>
      <c r="J547" s="162">
        <f t="shared" si="138"/>
        <v>3819311</v>
      </c>
      <c r="K547" s="76">
        <f t="shared" si="138"/>
        <v>2279327</v>
      </c>
      <c r="L547" s="150">
        <f t="shared" si="130"/>
        <v>0.993460378420467</v>
      </c>
      <c r="M547" s="75">
        <f t="shared" si="131"/>
        <v>0.014345089752554696</v>
      </c>
      <c r="N547" s="124"/>
    </row>
    <row r="548" spans="1:14" ht="12.75">
      <c r="A548" s="140">
        <v>543</v>
      </c>
      <c r="B548" s="135"/>
      <c r="C548" s="43">
        <v>92503</v>
      </c>
      <c r="D548" s="48" t="s">
        <v>361</v>
      </c>
      <c r="E548" s="39">
        <f aca="true" t="shared" si="139" ref="E548:K548">E549</f>
        <v>7000</v>
      </c>
      <c r="F548" s="39">
        <f t="shared" si="139"/>
        <v>7000</v>
      </c>
      <c r="G548" s="39">
        <f t="shared" si="139"/>
        <v>7000</v>
      </c>
      <c r="H548" s="79">
        <f t="shared" si="139"/>
        <v>0</v>
      </c>
      <c r="I548" s="168">
        <f t="shared" si="139"/>
        <v>6929</v>
      </c>
      <c r="J548" s="159">
        <f t="shared" si="139"/>
        <v>6929</v>
      </c>
      <c r="K548" s="79">
        <f t="shared" si="139"/>
        <v>0</v>
      </c>
      <c r="L548" s="151">
        <f t="shared" si="130"/>
        <v>0.9898571428571429</v>
      </c>
      <c r="M548" s="152">
        <f t="shared" si="131"/>
        <v>2.48735396434001E-05</v>
      </c>
      <c r="N548" s="124"/>
    </row>
    <row r="549" spans="1:14" ht="12.75">
      <c r="A549" s="134">
        <v>544</v>
      </c>
      <c r="B549" s="136"/>
      <c r="C549" s="22"/>
      <c r="D549" s="46" t="s">
        <v>150</v>
      </c>
      <c r="E549" s="18">
        <v>7000</v>
      </c>
      <c r="F549" s="18">
        <v>7000</v>
      </c>
      <c r="G549" s="18">
        <v>7000</v>
      </c>
      <c r="H549" s="36"/>
      <c r="I549" s="169">
        <v>6929</v>
      </c>
      <c r="J549" s="129">
        <v>6929</v>
      </c>
      <c r="K549" s="36"/>
      <c r="L549" s="149">
        <f t="shared" si="130"/>
        <v>0.9898571428571429</v>
      </c>
      <c r="M549" s="74">
        <f t="shared" si="131"/>
        <v>2.48735396434001E-05</v>
      </c>
      <c r="N549" s="124"/>
    </row>
    <row r="550" spans="1:14" ht="12.75">
      <c r="A550" s="140">
        <v>545</v>
      </c>
      <c r="B550" s="135"/>
      <c r="C550" s="43">
        <v>92504</v>
      </c>
      <c r="D550" s="48" t="s">
        <v>333</v>
      </c>
      <c r="E550" s="39">
        <f aca="true" t="shared" si="140" ref="E550:K550">SUM(E551:E553)</f>
        <v>3914904</v>
      </c>
      <c r="F550" s="39">
        <f t="shared" si="140"/>
        <v>4015404</v>
      </c>
      <c r="G550" s="39">
        <f t="shared" si="140"/>
        <v>3820404</v>
      </c>
      <c r="H550" s="79">
        <f t="shared" si="140"/>
        <v>2280200</v>
      </c>
      <c r="I550" s="168">
        <f t="shared" si="140"/>
        <v>3989170</v>
      </c>
      <c r="J550" s="159">
        <f t="shared" si="140"/>
        <v>3812382</v>
      </c>
      <c r="K550" s="79">
        <f t="shared" si="140"/>
        <v>2279327</v>
      </c>
      <c r="L550" s="151">
        <f t="shared" si="130"/>
        <v>0.993466659892753</v>
      </c>
      <c r="M550" s="152">
        <f t="shared" si="131"/>
        <v>0.014320216212911296</v>
      </c>
      <c r="N550" s="124"/>
    </row>
    <row r="551" spans="1:14" ht="12.75">
      <c r="A551" s="134">
        <v>546</v>
      </c>
      <c r="B551" s="136"/>
      <c r="C551" s="43"/>
      <c r="D551" s="47" t="s">
        <v>413</v>
      </c>
      <c r="E551" s="18">
        <v>3714904</v>
      </c>
      <c r="F551" s="18">
        <v>3820404</v>
      </c>
      <c r="G551" s="18">
        <v>3820404</v>
      </c>
      <c r="H551" s="36">
        <v>2280200</v>
      </c>
      <c r="I551" s="169">
        <v>3812382</v>
      </c>
      <c r="J551" s="129">
        <v>3812382</v>
      </c>
      <c r="K551" s="36">
        <v>2279327</v>
      </c>
      <c r="L551" s="149">
        <f t="shared" si="130"/>
        <v>0.9979002220707548</v>
      </c>
      <c r="M551" s="74">
        <f t="shared" si="131"/>
        <v>0.013685587359328179</v>
      </c>
      <c r="N551" s="124"/>
    </row>
    <row r="552" spans="1:14" ht="25.5">
      <c r="A552" s="140">
        <v>547</v>
      </c>
      <c r="B552" s="136"/>
      <c r="C552" s="43"/>
      <c r="D552" s="46" t="s">
        <v>599</v>
      </c>
      <c r="E552" s="18">
        <v>200000</v>
      </c>
      <c r="F552" s="18">
        <v>0</v>
      </c>
      <c r="G552" s="18">
        <v>0</v>
      </c>
      <c r="H552" s="36"/>
      <c r="I552" s="169"/>
      <c r="J552" s="129"/>
      <c r="K552" s="36"/>
      <c r="L552" s="149"/>
      <c r="M552" s="74">
        <f t="shared" si="131"/>
        <v>0</v>
      </c>
      <c r="N552" s="124"/>
    </row>
    <row r="553" spans="1:14" ht="25.5">
      <c r="A553" s="134">
        <v>548</v>
      </c>
      <c r="B553" s="136"/>
      <c r="C553" s="43"/>
      <c r="D553" s="46" t="s">
        <v>600</v>
      </c>
      <c r="E553" s="18"/>
      <c r="F553" s="18">
        <v>195000</v>
      </c>
      <c r="G553" s="18"/>
      <c r="H553" s="36"/>
      <c r="I553" s="169">
        <v>176788</v>
      </c>
      <c r="J553" s="129"/>
      <c r="K553" s="36"/>
      <c r="L553" s="149">
        <f t="shared" si="130"/>
        <v>0.9066051282051282</v>
      </c>
      <c r="M553" s="74">
        <f t="shared" si="131"/>
        <v>0.0006346288535831169</v>
      </c>
      <c r="N553" s="124"/>
    </row>
    <row r="554" spans="1:14" ht="20.25" customHeight="1">
      <c r="A554" s="141">
        <v>549</v>
      </c>
      <c r="B554" s="137">
        <v>926</v>
      </c>
      <c r="C554" s="26"/>
      <c r="D554" s="27" t="s">
        <v>91</v>
      </c>
      <c r="E554" s="27">
        <f aca="true" t="shared" si="141" ref="E554:K554">E555+E557+E561</f>
        <v>2525000</v>
      </c>
      <c r="F554" s="27">
        <f t="shared" si="141"/>
        <v>3075240</v>
      </c>
      <c r="G554" s="27">
        <f t="shared" si="141"/>
        <v>2560240</v>
      </c>
      <c r="H554" s="76">
        <f t="shared" si="141"/>
        <v>0</v>
      </c>
      <c r="I554" s="167">
        <f t="shared" si="141"/>
        <v>3031627</v>
      </c>
      <c r="J554" s="162">
        <f t="shared" si="141"/>
        <v>2546627</v>
      </c>
      <c r="K554" s="76">
        <f t="shared" si="141"/>
        <v>0</v>
      </c>
      <c r="L554" s="150">
        <f t="shared" si="130"/>
        <v>0.9858180174555482</v>
      </c>
      <c r="M554" s="75">
        <f t="shared" si="131"/>
        <v>0.010882853856040138</v>
      </c>
      <c r="N554" s="124"/>
    </row>
    <row r="555" spans="1:14" ht="12.75">
      <c r="A555" s="134">
        <v>550</v>
      </c>
      <c r="B555" s="135"/>
      <c r="C555" s="43">
        <v>92601</v>
      </c>
      <c r="D555" s="48" t="s">
        <v>601</v>
      </c>
      <c r="E555" s="39">
        <f aca="true" t="shared" si="142" ref="E555:K555">E556</f>
        <v>30000</v>
      </c>
      <c r="F555" s="39">
        <f t="shared" si="142"/>
        <v>30000</v>
      </c>
      <c r="G555" s="39">
        <f t="shared" si="142"/>
        <v>0</v>
      </c>
      <c r="H555" s="79">
        <f t="shared" si="142"/>
        <v>0</v>
      </c>
      <c r="I555" s="168">
        <f t="shared" si="142"/>
        <v>0</v>
      </c>
      <c r="J555" s="159">
        <f t="shared" si="142"/>
        <v>0</v>
      </c>
      <c r="K555" s="79">
        <f t="shared" si="142"/>
        <v>0</v>
      </c>
      <c r="L555" s="151">
        <f t="shared" si="130"/>
        <v>0</v>
      </c>
      <c r="M555" s="152">
        <f t="shared" si="131"/>
        <v>0</v>
      </c>
      <c r="N555" s="124"/>
    </row>
    <row r="556" spans="1:14" ht="25.5">
      <c r="A556" s="140">
        <v>551</v>
      </c>
      <c r="B556" s="136"/>
      <c r="C556" s="22"/>
      <c r="D556" s="46" t="s">
        <v>602</v>
      </c>
      <c r="E556" s="18">
        <v>30000</v>
      </c>
      <c r="F556" s="18">
        <v>30000</v>
      </c>
      <c r="G556" s="18"/>
      <c r="H556" s="36"/>
      <c r="I556" s="169"/>
      <c r="J556" s="129"/>
      <c r="K556" s="36"/>
      <c r="L556" s="149">
        <f t="shared" si="130"/>
        <v>0</v>
      </c>
      <c r="M556" s="74">
        <f t="shared" si="131"/>
        <v>0</v>
      </c>
      <c r="N556" s="124"/>
    </row>
    <row r="557" spans="1:14" ht="12.75">
      <c r="A557" s="134">
        <v>552</v>
      </c>
      <c r="B557" s="135"/>
      <c r="C557" s="43">
        <v>92604</v>
      </c>
      <c r="D557" s="48" t="s">
        <v>335</v>
      </c>
      <c r="E557" s="39">
        <f aca="true" t="shared" si="143" ref="E557:K557">SUM(E558:E560)</f>
        <v>2230000</v>
      </c>
      <c r="F557" s="39">
        <f t="shared" si="143"/>
        <v>2702240</v>
      </c>
      <c r="G557" s="39">
        <f t="shared" si="143"/>
        <v>2252240</v>
      </c>
      <c r="H557" s="79">
        <f t="shared" si="143"/>
        <v>0</v>
      </c>
      <c r="I557" s="168">
        <f t="shared" si="143"/>
        <v>2702172</v>
      </c>
      <c r="J557" s="159">
        <f t="shared" si="143"/>
        <v>2252172</v>
      </c>
      <c r="K557" s="79">
        <f t="shared" si="143"/>
        <v>0</v>
      </c>
      <c r="L557" s="151">
        <f t="shared" si="130"/>
        <v>0.9999748356918704</v>
      </c>
      <c r="M557" s="152">
        <f t="shared" si="131"/>
        <v>0.009700185072201722</v>
      </c>
      <c r="N557" s="124"/>
    </row>
    <row r="558" spans="1:14" ht="25.5">
      <c r="A558" s="140">
        <v>553</v>
      </c>
      <c r="B558" s="135"/>
      <c r="C558" s="43"/>
      <c r="D558" s="47" t="s">
        <v>414</v>
      </c>
      <c r="E558" s="18">
        <v>1760000</v>
      </c>
      <c r="F558" s="18">
        <v>2232240</v>
      </c>
      <c r="G558" s="18">
        <v>2232240</v>
      </c>
      <c r="H558" s="36"/>
      <c r="I558" s="169">
        <v>2232172</v>
      </c>
      <c r="J558" s="129">
        <v>2232172</v>
      </c>
      <c r="K558" s="36"/>
      <c r="L558" s="149">
        <f t="shared" si="130"/>
        <v>0.9999695373257356</v>
      </c>
      <c r="M558" s="74">
        <f t="shared" si="131"/>
        <v>0.00801299159083384</v>
      </c>
      <c r="N558" s="124"/>
    </row>
    <row r="559" spans="1:14" ht="12.75">
      <c r="A559" s="134">
        <v>554</v>
      </c>
      <c r="B559" s="135"/>
      <c r="C559" s="43"/>
      <c r="D559" s="51" t="s">
        <v>603</v>
      </c>
      <c r="E559" s="18">
        <v>20000</v>
      </c>
      <c r="F559" s="18">
        <v>20000</v>
      </c>
      <c r="G559" s="18">
        <v>20000</v>
      </c>
      <c r="H559" s="36"/>
      <c r="I559" s="169">
        <v>20000</v>
      </c>
      <c r="J559" s="129">
        <v>20000</v>
      </c>
      <c r="K559" s="36"/>
      <c r="L559" s="149">
        <f t="shared" si="130"/>
        <v>1</v>
      </c>
      <c r="M559" s="74">
        <f t="shared" si="131"/>
        <v>7.179546729225025E-05</v>
      </c>
      <c r="N559" s="124"/>
    </row>
    <row r="560" spans="1:14" ht="25.5">
      <c r="A560" s="140">
        <v>555</v>
      </c>
      <c r="B560" s="135"/>
      <c r="C560" s="43"/>
      <c r="D560" s="51" t="s">
        <v>604</v>
      </c>
      <c r="E560" s="18">
        <v>450000</v>
      </c>
      <c r="F560" s="18">
        <v>450000</v>
      </c>
      <c r="G560" s="18"/>
      <c r="H560" s="36"/>
      <c r="I560" s="169">
        <v>450000</v>
      </c>
      <c r="J560" s="129"/>
      <c r="K560" s="36"/>
      <c r="L560" s="149">
        <f t="shared" si="130"/>
        <v>1</v>
      </c>
      <c r="M560" s="74">
        <f t="shared" si="131"/>
        <v>0.0016153980140756305</v>
      </c>
      <c r="N560" s="124"/>
    </row>
    <row r="561" spans="1:14" ht="12.75">
      <c r="A561" s="134">
        <v>556</v>
      </c>
      <c r="B561" s="135"/>
      <c r="C561" s="43">
        <v>92695</v>
      </c>
      <c r="D561" s="48" t="s">
        <v>159</v>
      </c>
      <c r="E561" s="39">
        <f aca="true" t="shared" si="144" ref="E561:K561">E562+E563</f>
        <v>265000</v>
      </c>
      <c r="F561" s="39">
        <f t="shared" si="144"/>
        <v>343000</v>
      </c>
      <c r="G561" s="39">
        <f t="shared" si="144"/>
        <v>308000</v>
      </c>
      <c r="H561" s="79">
        <f t="shared" si="144"/>
        <v>0</v>
      </c>
      <c r="I561" s="168">
        <f t="shared" si="144"/>
        <v>329455</v>
      </c>
      <c r="J561" s="159">
        <f t="shared" si="144"/>
        <v>294455</v>
      </c>
      <c r="K561" s="79">
        <f t="shared" si="144"/>
        <v>0</v>
      </c>
      <c r="L561" s="151">
        <f t="shared" si="130"/>
        <v>0.9605102040816327</v>
      </c>
      <c r="M561" s="152">
        <f t="shared" si="131"/>
        <v>0.0011826687838384152</v>
      </c>
      <c r="N561" s="124"/>
    </row>
    <row r="562" spans="1:14" ht="12.75">
      <c r="A562" s="140">
        <v>557</v>
      </c>
      <c r="B562" s="136"/>
      <c r="C562" s="22"/>
      <c r="D562" s="46" t="s">
        <v>150</v>
      </c>
      <c r="E562" s="18">
        <v>265000</v>
      </c>
      <c r="F562" s="18">
        <v>308000</v>
      </c>
      <c r="G562" s="18">
        <v>308000</v>
      </c>
      <c r="H562" s="36"/>
      <c r="I562" s="169">
        <v>294455</v>
      </c>
      <c r="J562" s="129">
        <v>294455</v>
      </c>
      <c r="K562" s="36"/>
      <c r="L562" s="149">
        <f t="shared" si="130"/>
        <v>0.9560227272727273</v>
      </c>
      <c r="M562" s="74">
        <f t="shared" si="131"/>
        <v>0.0010570267160769774</v>
      </c>
      <c r="N562" s="124"/>
    </row>
    <row r="563" spans="1:14" ht="12.75">
      <c r="A563" s="134">
        <v>558</v>
      </c>
      <c r="B563" s="139"/>
      <c r="C563" s="127"/>
      <c r="D563" s="46" t="s">
        <v>461</v>
      </c>
      <c r="E563" s="18"/>
      <c r="F563" s="18">
        <v>35000</v>
      </c>
      <c r="G563" s="18"/>
      <c r="H563" s="36"/>
      <c r="I563" s="169">
        <v>35000</v>
      </c>
      <c r="J563" s="129"/>
      <c r="K563" s="36"/>
      <c r="L563" s="149">
        <f t="shared" si="130"/>
        <v>1</v>
      </c>
      <c r="M563" s="74">
        <f t="shared" si="131"/>
        <v>0.00012564206776143793</v>
      </c>
      <c r="N563" s="124"/>
    </row>
    <row r="564" spans="1:14" ht="20.25" customHeight="1">
      <c r="A564" s="141">
        <v>559</v>
      </c>
      <c r="B564" s="229" t="s">
        <v>127</v>
      </c>
      <c r="C564" s="228"/>
      <c r="D564" s="65" t="s">
        <v>336</v>
      </c>
      <c r="E564" s="28">
        <f aca="true" t="shared" si="145" ref="E564:K564">E6+E19+E24+E57+E85+E102+E133+E138+E157+E160+E164+E305+E327+E402+E486+E533+E547+E554</f>
        <v>299180174</v>
      </c>
      <c r="F564" s="28">
        <f t="shared" si="145"/>
        <v>302275501</v>
      </c>
      <c r="G564" s="28">
        <f t="shared" si="145"/>
        <v>278581299</v>
      </c>
      <c r="H564" s="37">
        <f t="shared" si="145"/>
        <v>149022492</v>
      </c>
      <c r="I564" s="174">
        <f t="shared" si="145"/>
        <v>278569118</v>
      </c>
      <c r="J564" s="165">
        <f t="shared" si="145"/>
        <v>262004232</v>
      </c>
      <c r="K564" s="37">
        <f t="shared" si="145"/>
        <v>145434376</v>
      </c>
      <c r="L564" s="150">
        <f t="shared" si="130"/>
        <v>0.9215735879303033</v>
      </c>
      <c r="M564" s="75">
        <f t="shared" si="131"/>
        <v>1</v>
      </c>
      <c r="N564" s="124"/>
    </row>
    <row r="565" spans="1:14" ht="12.75">
      <c r="A565" s="134">
        <v>560</v>
      </c>
      <c r="B565" s="230"/>
      <c r="C565" s="231"/>
      <c r="D565" s="51"/>
      <c r="E565" s="18"/>
      <c r="F565" s="18"/>
      <c r="G565" s="18"/>
      <c r="H565" s="36"/>
      <c r="I565" s="169"/>
      <c r="J565" s="129"/>
      <c r="K565" s="36"/>
      <c r="L565" s="149"/>
      <c r="M565" s="74"/>
      <c r="N565" s="124"/>
    </row>
    <row r="566" spans="1:14" ht="20.25" customHeight="1">
      <c r="A566" s="141">
        <v>561</v>
      </c>
      <c r="B566" s="232" t="s">
        <v>134</v>
      </c>
      <c r="C566" s="233"/>
      <c r="D566" s="65" t="s">
        <v>337</v>
      </c>
      <c r="E566" s="28">
        <f aca="true" t="shared" si="146" ref="E566:K566">E567</f>
        <v>7300000</v>
      </c>
      <c r="F566" s="28">
        <f t="shared" si="146"/>
        <v>7300000</v>
      </c>
      <c r="G566" s="28">
        <f t="shared" si="146"/>
        <v>7300000</v>
      </c>
      <c r="H566" s="37">
        <f t="shared" si="146"/>
        <v>0</v>
      </c>
      <c r="I566" s="174">
        <f t="shared" si="146"/>
        <v>6049906</v>
      </c>
      <c r="J566" s="165">
        <f t="shared" si="146"/>
        <v>6049906</v>
      </c>
      <c r="K566" s="37">
        <f t="shared" si="146"/>
        <v>0</v>
      </c>
      <c r="L566" s="150">
        <f t="shared" si="130"/>
        <v>0.8287542465753425</v>
      </c>
      <c r="M566" s="75"/>
      <c r="N566" s="124"/>
    </row>
    <row r="567" spans="1:14" ht="28.5" customHeight="1">
      <c r="A567" s="134">
        <v>562</v>
      </c>
      <c r="B567" s="234"/>
      <c r="C567" s="235"/>
      <c r="D567" s="46" t="s">
        <v>338</v>
      </c>
      <c r="E567" s="18">
        <v>7300000</v>
      </c>
      <c r="F567" s="18">
        <v>7300000</v>
      </c>
      <c r="G567" s="18">
        <v>7300000</v>
      </c>
      <c r="H567" s="36"/>
      <c r="I567" s="169">
        <v>6049906</v>
      </c>
      <c r="J567" s="129">
        <v>6049906</v>
      </c>
      <c r="K567" s="36"/>
      <c r="L567" s="149">
        <f t="shared" si="130"/>
        <v>0.8287542465753425</v>
      </c>
      <c r="M567" s="74"/>
      <c r="N567" s="124"/>
    </row>
    <row r="568" spans="1:14" ht="20.25" customHeight="1" thickBot="1">
      <c r="A568" s="141">
        <v>563</v>
      </c>
      <c r="B568" s="229" t="s">
        <v>97</v>
      </c>
      <c r="C568" s="228"/>
      <c r="D568" s="65" t="s">
        <v>87</v>
      </c>
      <c r="E568" s="28">
        <f>E566+E564</f>
        <v>306480174</v>
      </c>
      <c r="F568" s="28">
        <f>F566+F564</f>
        <v>309575501</v>
      </c>
      <c r="G568" s="28">
        <f>G566+G564</f>
        <v>285881299</v>
      </c>
      <c r="H568" s="37">
        <f>H564+H566</f>
        <v>149022492</v>
      </c>
      <c r="I568" s="175">
        <f>I566+I564</f>
        <v>284619024</v>
      </c>
      <c r="J568" s="165">
        <f>J566+J564</f>
        <v>268054138</v>
      </c>
      <c r="K568" s="37">
        <f>K566+K564</f>
        <v>145434376</v>
      </c>
      <c r="L568" s="150">
        <f t="shared" si="130"/>
        <v>0.9193848449913354</v>
      </c>
      <c r="M568" s="75"/>
      <c r="N568" s="124"/>
    </row>
    <row r="569" spans="1:11" ht="12.75">
      <c r="A569" s="30"/>
      <c r="B569" s="30"/>
      <c r="C569" s="38"/>
      <c r="D569" s="61"/>
      <c r="H569" s="59"/>
      <c r="K569" s="59"/>
    </row>
    <row r="570" spans="1:11" ht="12.75">
      <c r="A570" s="30"/>
      <c r="B570" s="30"/>
      <c r="C570" s="38"/>
      <c r="D570" s="61"/>
      <c r="H570" s="59"/>
      <c r="K570" s="59"/>
    </row>
    <row r="571" spans="1:4" ht="12.75">
      <c r="A571" s="30"/>
      <c r="B571" s="30"/>
      <c r="C571" s="38"/>
      <c r="D571" s="61"/>
    </row>
    <row r="572" spans="1:4" ht="12.75">
      <c r="A572" s="30"/>
      <c r="B572" s="30"/>
      <c r="C572" s="38"/>
      <c r="D572" s="61"/>
    </row>
    <row r="573" spans="1:4" ht="12.75">
      <c r="A573" s="30"/>
      <c r="B573" s="30"/>
      <c r="C573" s="38"/>
      <c r="D573" s="61"/>
    </row>
    <row r="574" spans="1:4" ht="12.75">
      <c r="A574" s="30"/>
      <c r="B574" s="30"/>
      <c r="C574" s="38"/>
      <c r="D574" s="61"/>
    </row>
    <row r="575" spans="1:4" ht="12.75">
      <c r="A575" s="30"/>
      <c r="B575" s="30"/>
      <c r="C575" s="38"/>
      <c r="D575" s="61"/>
    </row>
    <row r="576" spans="1:4" ht="12.75">
      <c r="A576" s="30"/>
      <c r="B576" s="30"/>
      <c r="C576" s="38"/>
      <c r="D576" s="61"/>
    </row>
    <row r="577" spans="1:4" ht="12.75">
      <c r="A577" s="30"/>
      <c r="B577" s="30"/>
      <c r="C577" s="38"/>
      <c r="D577" s="61"/>
    </row>
    <row r="578" spans="1:4" ht="12.75">
      <c r="A578" s="30"/>
      <c r="B578" s="30"/>
      <c r="C578" s="38"/>
      <c r="D578" s="61"/>
    </row>
    <row r="579" spans="1:4" ht="12.75">
      <c r="A579" s="30"/>
      <c r="B579" s="30"/>
      <c r="C579" s="38"/>
      <c r="D579" s="61"/>
    </row>
    <row r="580" spans="1:4" ht="12.75">
      <c r="A580" s="30"/>
      <c r="B580" s="30"/>
      <c r="C580" s="38"/>
      <c r="D580" s="61"/>
    </row>
    <row r="581" spans="1:4" ht="12.75">
      <c r="A581" s="30"/>
      <c r="B581" s="30"/>
      <c r="C581" s="38"/>
      <c r="D581" s="61"/>
    </row>
    <row r="582" spans="1:4" ht="12.75">
      <c r="A582" s="30"/>
      <c r="B582" s="30"/>
      <c r="C582" s="38"/>
      <c r="D582" s="61"/>
    </row>
    <row r="583" spans="1:4" ht="12.75">
      <c r="A583" s="30"/>
      <c r="B583" s="30"/>
      <c r="C583" s="38"/>
      <c r="D583" s="61"/>
    </row>
    <row r="584" spans="1:4" ht="12.75">
      <c r="A584" s="30"/>
      <c r="B584" s="30"/>
      <c r="C584" s="38"/>
      <c r="D584" s="61"/>
    </row>
    <row r="585" spans="1:4" ht="12.75">
      <c r="A585" s="30"/>
      <c r="B585" s="30"/>
      <c r="C585" s="38"/>
      <c r="D585" s="61"/>
    </row>
    <row r="586" spans="1:4" ht="12.75">
      <c r="A586" s="30"/>
      <c r="B586" s="30"/>
      <c r="C586" s="38"/>
      <c r="D586" s="61"/>
    </row>
    <row r="587" spans="1:4" ht="12.75">
      <c r="A587" s="30"/>
      <c r="B587" s="30"/>
      <c r="C587" s="38"/>
      <c r="D587" s="61"/>
    </row>
    <row r="588" spans="1:4" ht="12.75">
      <c r="A588" s="30"/>
      <c r="B588" s="30"/>
      <c r="C588" s="38"/>
      <c r="D588" s="61"/>
    </row>
    <row r="589" spans="1:4" ht="12.75">
      <c r="A589" s="30"/>
      <c r="B589" s="30"/>
      <c r="C589" s="38"/>
      <c r="D589" s="61"/>
    </row>
    <row r="590" spans="1:4" ht="12.75">
      <c r="A590" s="30"/>
      <c r="B590" s="30"/>
      <c r="C590" s="38"/>
      <c r="D590" s="61"/>
    </row>
    <row r="591" spans="1:4" ht="12.75">
      <c r="A591" s="30"/>
      <c r="B591" s="30"/>
      <c r="C591" s="38"/>
      <c r="D591" s="61"/>
    </row>
    <row r="592" spans="1:4" ht="12.75">
      <c r="A592" s="30"/>
      <c r="B592" s="30"/>
      <c r="C592" s="38"/>
      <c r="D592" s="61"/>
    </row>
    <row r="593" spans="1:4" ht="12.75">
      <c r="A593" s="30"/>
      <c r="B593" s="30"/>
      <c r="C593" s="38"/>
      <c r="D593" s="61"/>
    </row>
    <row r="594" spans="1:4" ht="12.75">
      <c r="A594" s="30"/>
      <c r="B594" s="30"/>
      <c r="C594" s="38"/>
      <c r="D594" s="61"/>
    </row>
    <row r="595" spans="1:4" ht="12.75">
      <c r="A595" s="30"/>
      <c r="B595" s="30"/>
      <c r="C595" s="38"/>
      <c r="D595" s="61"/>
    </row>
    <row r="596" spans="1:4" ht="12.75">
      <c r="A596" s="30"/>
      <c r="B596" s="30"/>
      <c r="C596" s="38"/>
      <c r="D596" s="61"/>
    </row>
    <row r="597" spans="1:4" ht="12.75">
      <c r="A597" s="30"/>
      <c r="B597" s="30"/>
      <c r="C597" s="38"/>
      <c r="D597" s="61"/>
    </row>
    <row r="598" spans="1:4" ht="12.75">
      <c r="A598" s="30"/>
      <c r="B598" s="30"/>
      <c r="C598" s="38"/>
      <c r="D598" s="61"/>
    </row>
    <row r="599" spans="1:4" ht="12.75">
      <c r="A599" s="30"/>
      <c r="B599" s="30"/>
      <c r="C599" s="38"/>
      <c r="D599" s="61"/>
    </row>
    <row r="600" spans="1:4" ht="12.75">
      <c r="A600" s="30"/>
      <c r="B600" s="30"/>
      <c r="C600" s="38"/>
      <c r="D600" s="61"/>
    </row>
    <row r="601" spans="1:4" ht="12.75">
      <c r="A601" s="30"/>
      <c r="B601" s="30"/>
      <c r="C601" s="38"/>
      <c r="D601" s="61"/>
    </row>
    <row r="602" spans="1:4" ht="12.75">
      <c r="A602" s="30"/>
      <c r="B602" s="30"/>
      <c r="C602" s="38"/>
      <c r="D602" s="61"/>
    </row>
    <row r="603" spans="1:4" ht="12.75">
      <c r="A603" s="30"/>
      <c r="B603" s="30"/>
      <c r="C603" s="38"/>
      <c r="D603" s="61"/>
    </row>
    <row r="604" spans="1:4" ht="12.75">
      <c r="A604" s="30"/>
      <c r="B604" s="30"/>
      <c r="C604" s="38"/>
      <c r="D604" s="61"/>
    </row>
    <row r="605" spans="1:4" ht="12.75">
      <c r="A605" s="30"/>
      <c r="B605" s="30"/>
      <c r="C605" s="38"/>
      <c r="D605" s="61"/>
    </row>
    <row r="606" spans="1:4" ht="12.75">
      <c r="A606" s="30"/>
      <c r="B606" s="30"/>
      <c r="C606" s="38"/>
      <c r="D606" s="61"/>
    </row>
    <row r="607" spans="1:4" ht="12.75">
      <c r="A607" s="30"/>
      <c r="B607" s="30"/>
      <c r="C607" s="38"/>
      <c r="D607" s="61"/>
    </row>
    <row r="608" spans="1:4" ht="12.75">
      <c r="A608" s="30"/>
      <c r="B608" s="30"/>
      <c r="C608" s="38"/>
      <c r="D608" s="61"/>
    </row>
    <row r="609" spans="1:4" ht="12.75">
      <c r="A609" s="30"/>
      <c r="B609" s="30"/>
      <c r="C609" s="38"/>
      <c r="D609" s="61"/>
    </row>
    <row r="610" spans="1:4" ht="12.75">
      <c r="A610" s="30"/>
      <c r="B610" s="30"/>
      <c r="C610" s="38"/>
      <c r="D610" s="61"/>
    </row>
    <row r="611" spans="1:4" ht="12.75">
      <c r="A611" s="30"/>
      <c r="B611" s="30"/>
      <c r="C611" s="38"/>
      <c r="D611" s="61"/>
    </row>
    <row r="612" spans="1:4" ht="12.75">
      <c r="A612" s="30"/>
      <c r="B612" s="30"/>
      <c r="C612" s="38"/>
      <c r="D612" s="61"/>
    </row>
    <row r="613" spans="1:4" ht="12.75">
      <c r="A613" s="30"/>
      <c r="B613" s="30"/>
      <c r="C613" s="38"/>
      <c r="D613" s="61"/>
    </row>
    <row r="614" spans="1:4" ht="12.75">
      <c r="A614" s="30"/>
      <c r="B614" s="30"/>
      <c r="C614" s="38"/>
      <c r="D614" s="61"/>
    </row>
    <row r="615" spans="1:4" ht="12.75">
      <c r="A615" s="30"/>
      <c r="B615" s="30"/>
      <c r="C615" s="38"/>
      <c r="D615" s="61"/>
    </row>
    <row r="616" spans="1:4" ht="12.75">
      <c r="A616" s="30"/>
      <c r="B616" s="30"/>
      <c r="C616" s="38"/>
      <c r="D616" s="61"/>
    </row>
    <row r="617" spans="1:4" ht="12.75">
      <c r="A617" s="30"/>
      <c r="B617" s="30"/>
      <c r="C617" s="38"/>
      <c r="D617" s="61"/>
    </row>
    <row r="618" spans="1:4" ht="12.75">
      <c r="A618" s="30"/>
      <c r="B618" s="30"/>
      <c r="C618" s="38"/>
      <c r="D618" s="61"/>
    </row>
    <row r="619" spans="1:4" ht="12.75">
      <c r="A619" s="30"/>
      <c r="B619" s="30"/>
      <c r="C619" s="38"/>
      <c r="D619" s="61"/>
    </row>
    <row r="620" spans="1:4" ht="12.75">
      <c r="A620" s="30"/>
      <c r="B620" s="30"/>
      <c r="C620" s="38"/>
      <c r="D620" s="61"/>
    </row>
    <row r="621" spans="1:4" ht="12.75">
      <c r="A621" s="30"/>
      <c r="B621" s="30"/>
      <c r="C621" s="38"/>
      <c r="D621" s="61"/>
    </row>
    <row r="622" spans="1:4" ht="12.75">
      <c r="A622" s="30"/>
      <c r="B622" s="30"/>
      <c r="C622" s="38"/>
      <c r="D622" s="61"/>
    </row>
    <row r="623" spans="1:4" ht="12.75">
      <c r="A623" s="30"/>
      <c r="B623" s="30"/>
      <c r="C623" s="38"/>
      <c r="D623" s="61"/>
    </row>
    <row r="624" spans="1:4" ht="12.75">
      <c r="A624" s="30"/>
      <c r="B624" s="30"/>
      <c r="C624" s="38"/>
      <c r="D624" s="61"/>
    </row>
    <row r="625" spans="1:4" ht="12.75">
      <c r="A625" s="30"/>
      <c r="B625" s="30"/>
      <c r="C625" s="38"/>
      <c r="D625" s="61"/>
    </row>
    <row r="626" spans="1:4" ht="12.75">
      <c r="A626" s="30"/>
      <c r="B626" s="30"/>
      <c r="C626" s="38"/>
      <c r="D626" s="61"/>
    </row>
    <row r="627" spans="1:4" ht="12.75">
      <c r="A627" s="30"/>
      <c r="B627" s="30"/>
      <c r="C627" s="38"/>
      <c r="D627" s="61"/>
    </row>
    <row r="628" spans="1:4" ht="12.75">
      <c r="A628" s="30"/>
      <c r="B628" s="30"/>
      <c r="C628" s="38"/>
      <c r="D628" s="61"/>
    </row>
    <row r="629" spans="1:4" ht="12.75">
      <c r="A629" s="30"/>
      <c r="B629" s="30"/>
      <c r="C629" s="38"/>
      <c r="D629" s="61"/>
    </row>
    <row r="630" spans="1:4" ht="12.75">
      <c r="A630" s="30"/>
      <c r="B630" s="30"/>
      <c r="C630" s="38"/>
      <c r="D630" s="61"/>
    </row>
    <row r="631" spans="1:4" ht="12.75">
      <c r="A631" s="30"/>
      <c r="B631" s="30"/>
      <c r="C631" s="38"/>
      <c r="D631" s="61"/>
    </row>
    <row r="632" spans="1:4" ht="12.75">
      <c r="A632" s="30"/>
      <c r="B632" s="30"/>
      <c r="C632" s="38"/>
      <c r="D632" s="61"/>
    </row>
    <row r="633" spans="1:4" ht="12.75">
      <c r="A633" s="30"/>
      <c r="B633" s="30"/>
      <c r="C633" s="38"/>
      <c r="D633" s="61"/>
    </row>
    <row r="634" spans="1:4" ht="12.75">
      <c r="A634" s="30"/>
      <c r="B634" s="30"/>
      <c r="C634" s="38"/>
      <c r="D634" s="61"/>
    </row>
    <row r="635" spans="1:4" ht="12.75">
      <c r="A635" s="30"/>
      <c r="B635" s="30"/>
      <c r="C635" s="38"/>
      <c r="D635" s="61"/>
    </row>
    <row r="636" spans="1:4" ht="12.75">
      <c r="A636" s="30"/>
      <c r="B636" s="30"/>
      <c r="C636" s="38"/>
      <c r="D636" s="61"/>
    </row>
    <row r="637" spans="1:4" ht="12.75">
      <c r="A637" s="30"/>
      <c r="B637" s="30"/>
      <c r="C637" s="38"/>
      <c r="D637" s="61"/>
    </row>
    <row r="638" spans="1:4" ht="12.75">
      <c r="A638" s="30"/>
      <c r="B638" s="30"/>
      <c r="C638" s="38"/>
      <c r="D638" s="61"/>
    </row>
    <row r="639" spans="1:4" ht="12.75">
      <c r="A639" s="30"/>
      <c r="B639" s="30"/>
      <c r="C639" s="38"/>
      <c r="D639" s="61"/>
    </row>
    <row r="640" spans="1:4" ht="12.75">
      <c r="A640" s="30"/>
      <c r="B640" s="30"/>
      <c r="C640" s="38"/>
      <c r="D640" s="61"/>
    </row>
    <row r="641" spans="1:4" ht="12.75">
      <c r="A641" s="30"/>
      <c r="B641" s="30"/>
      <c r="C641" s="38"/>
      <c r="D641" s="61"/>
    </row>
    <row r="642" spans="1:4" ht="12.75">
      <c r="A642" s="30"/>
      <c r="B642" s="30"/>
      <c r="C642" s="38"/>
      <c r="D642" s="61"/>
    </row>
    <row r="643" spans="1:4" ht="12.75">
      <c r="A643" s="30"/>
      <c r="B643" s="30"/>
      <c r="C643" s="38"/>
      <c r="D643" s="61"/>
    </row>
    <row r="644" spans="1:4" ht="12.75">
      <c r="A644" s="30"/>
      <c r="B644" s="30"/>
      <c r="C644" s="38"/>
      <c r="D644" s="61"/>
    </row>
    <row r="645" spans="1:4" ht="12.75">
      <c r="A645" s="30"/>
      <c r="B645" s="30"/>
      <c r="C645" s="38"/>
      <c r="D645" s="61"/>
    </row>
    <row r="646" spans="1:4" ht="12.75">
      <c r="A646" s="30"/>
      <c r="B646" s="30"/>
      <c r="C646" s="38"/>
      <c r="D646" s="61"/>
    </row>
    <row r="647" spans="1:4" ht="12.75">
      <c r="A647" s="30"/>
      <c r="B647" s="30"/>
      <c r="C647" s="38"/>
      <c r="D647" s="61"/>
    </row>
    <row r="648" spans="1:4" ht="12.75">
      <c r="A648" s="30"/>
      <c r="B648" s="30"/>
      <c r="C648" s="38"/>
      <c r="D648" s="61"/>
    </row>
    <row r="649" spans="1:4" ht="12.75">
      <c r="A649" s="30"/>
      <c r="B649" s="30"/>
      <c r="C649" s="38"/>
      <c r="D649" s="61"/>
    </row>
    <row r="650" spans="1:4" ht="12.75">
      <c r="A650" s="30"/>
      <c r="B650" s="30"/>
      <c r="C650" s="38"/>
      <c r="D650" s="61"/>
    </row>
    <row r="651" spans="1:4" ht="12.75">
      <c r="A651" s="30"/>
      <c r="B651" s="30"/>
      <c r="C651" s="38"/>
      <c r="D651" s="61"/>
    </row>
    <row r="652" spans="1:4" ht="12.75">
      <c r="A652" s="30"/>
      <c r="B652" s="30"/>
      <c r="C652" s="38"/>
      <c r="D652" s="61"/>
    </row>
    <row r="653" spans="1:4" ht="12.75">
      <c r="A653" s="30"/>
      <c r="B653" s="30"/>
      <c r="C653" s="38"/>
      <c r="D653" s="61"/>
    </row>
    <row r="654" spans="1:4" ht="12.75">
      <c r="A654" s="30"/>
      <c r="B654" s="30"/>
      <c r="C654" s="38"/>
      <c r="D654" s="61"/>
    </row>
    <row r="655" spans="1:4" ht="12.75">
      <c r="A655" s="30"/>
      <c r="B655" s="30"/>
      <c r="C655" s="38"/>
      <c r="D655" s="61"/>
    </row>
    <row r="656" spans="1:4" ht="12.75">
      <c r="A656" s="30"/>
      <c r="B656" s="30"/>
      <c r="C656" s="38"/>
      <c r="D656" s="61"/>
    </row>
    <row r="657" spans="1:4" ht="12.75">
      <c r="A657" s="30"/>
      <c r="B657" s="30"/>
      <c r="C657" s="38"/>
      <c r="D657" s="61"/>
    </row>
    <row r="658" spans="1:4" ht="12.75">
      <c r="A658" s="30"/>
      <c r="B658" s="30"/>
      <c r="C658" s="38"/>
      <c r="D658" s="61"/>
    </row>
    <row r="659" spans="1:4" ht="12.75">
      <c r="A659" s="30"/>
      <c r="B659" s="30"/>
      <c r="C659" s="38"/>
      <c r="D659" s="61"/>
    </row>
    <row r="660" spans="1:4" ht="12.75">
      <c r="A660" s="30"/>
      <c r="B660" s="30"/>
      <c r="C660" s="38"/>
      <c r="D660" s="61"/>
    </row>
    <row r="661" spans="1:4" ht="12.75">
      <c r="A661" s="30"/>
      <c r="B661" s="30"/>
      <c r="C661" s="38"/>
      <c r="D661" s="61"/>
    </row>
    <row r="662" spans="1:4" ht="12.75">
      <c r="A662" s="30"/>
      <c r="B662" s="30"/>
      <c r="C662" s="38"/>
      <c r="D662" s="61"/>
    </row>
    <row r="663" spans="1:4" ht="12.75">
      <c r="A663" s="30"/>
      <c r="B663" s="30"/>
      <c r="C663" s="38"/>
      <c r="D663" s="61"/>
    </row>
    <row r="664" spans="1:4" ht="12.75">
      <c r="A664" s="30"/>
      <c r="B664" s="30"/>
      <c r="C664" s="38"/>
      <c r="D664" s="61"/>
    </row>
    <row r="665" spans="1:4" ht="12.75">
      <c r="A665" s="30"/>
      <c r="B665" s="30"/>
      <c r="C665" s="38"/>
      <c r="D665" s="61"/>
    </row>
    <row r="666" spans="1:4" ht="12.75">
      <c r="A666" s="30"/>
      <c r="B666" s="30"/>
      <c r="C666" s="38"/>
      <c r="D666" s="61"/>
    </row>
    <row r="667" spans="1:4" ht="12.75">
      <c r="A667" s="30"/>
      <c r="B667" s="30"/>
      <c r="C667" s="38"/>
      <c r="D667" s="61"/>
    </row>
    <row r="668" spans="1:4" ht="12.75">
      <c r="A668" s="30"/>
      <c r="B668" s="30"/>
      <c r="C668" s="38"/>
      <c r="D668" s="61"/>
    </row>
    <row r="669" spans="1:4" ht="12.75">
      <c r="A669" s="30"/>
      <c r="B669" s="30"/>
      <c r="C669" s="38"/>
      <c r="D669" s="61"/>
    </row>
    <row r="670" spans="1:4" ht="12.75">
      <c r="A670" s="30"/>
      <c r="B670" s="30"/>
      <c r="C670" s="38"/>
      <c r="D670" s="61"/>
    </row>
    <row r="671" spans="1:4" ht="12.75">
      <c r="A671" s="30"/>
      <c r="B671" s="30"/>
      <c r="C671" s="38"/>
      <c r="D671" s="61"/>
    </row>
    <row r="672" spans="1:4" ht="12.75">
      <c r="A672" s="30"/>
      <c r="B672" s="30"/>
      <c r="C672" s="38"/>
      <c r="D672" s="61"/>
    </row>
    <row r="673" spans="1:4" ht="12.75">
      <c r="A673" s="30"/>
      <c r="B673" s="30"/>
      <c r="C673" s="38"/>
      <c r="D673" s="61"/>
    </row>
    <row r="674" spans="1:4" ht="12.75">
      <c r="A674" s="30"/>
      <c r="B674" s="30"/>
      <c r="C674" s="38"/>
      <c r="D674" s="61"/>
    </row>
    <row r="675" spans="1:4" ht="12.75">
      <c r="A675" s="30"/>
      <c r="B675" s="30"/>
      <c r="C675" s="38"/>
      <c r="D675" s="61"/>
    </row>
    <row r="676" spans="1:4" ht="12.75">
      <c r="A676" s="30"/>
      <c r="B676" s="30"/>
      <c r="C676" s="38"/>
      <c r="D676" s="61"/>
    </row>
    <row r="677" spans="1:4" ht="12.75">
      <c r="A677" s="30"/>
      <c r="B677" s="30"/>
      <c r="C677" s="38"/>
      <c r="D677" s="61"/>
    </row>
    <row r="678" spans="1:4" ht="12.75">
      <c r="A678" s="30"/>
      <c r="B678" s="30"/>
      <c r="C678" s="38"/>
      <c r="D678" s="61"/>
    </row>
    <row r="679" spans="1:4" ht="12.75">
      <c r="A679" s="30"/>
      <c r="B679" s="30"/>
      <c r="C679" s="38"/>
      <c r="D679" s="61"/>
    </row>
    <row r="680" spans="1:4" ht="12.75">
      <c r="A680" s="30"/>
      <c r="B680" s="30"/>
      <c r="C680" s="38"/>
      <c r="D680" s="61"/>
    </row>
    <row r="681" spans="1:4" ht="12.75">
      <c r="A681" s="30"/>
      <c r="B681" s="30"/>
      <c r="C681" s="38"/>
      <c r="D681" s="61"/>
    </row>
    <row r="682" spans="1:4" ht="12.75">
      <c r="A682" s="30"/>
      <c r="B682" s="30"/>
      <c r="C682" s="38"/>
      <c r="D682" s="61"/>
    </row>
    <row r="683" spans="1:4" ht="12.75">
      <c r="A683" s="30"/>
      <c r="B683" s="30"/>
      <c r="C683" s="38"/>
      <c r="D683" s="61"/>
    </row>
    <row r="684" spans="1:4" ht="12.75">
      <c r="A684" s="30"/>
      <c r="B684" s="30"/>
      <c r="C684" s="38"/>
      <c r="D684" s="61"/>
    </row>
    <row r="685" spans="1:4" ht="12.75">
      <c r="A685" s="30"/>
      <c r="B685" s="30"/>
      <c r="C685" s="38"/>
      <c r="D685" s="61"/>
    </row>
    <row r="686" spans="1:4" ht="12.75">
      <c r="A686" s="30"/>
      <c r="B686" s="30"/>
      <c r="C686" s="38"/>
      <c r="D686" s="61"/>
    </row>
    <row r="687" spans="1:4" ht="12.75">
      <c r="A687" s="30"/>
      <c r="B687" s="30"/>
      <c r="C687" s="38"/>
      <c r="D687" s="61"/>
    </row>
    <row r="688" spans="1:4" ht="12.75">
      <c r="A688" s="30"/>
      <c r="B688" s="30"/>
      <c r="C688" s="38"/>
      <c r="D688" s="61"/>
    </row>
    <row r="689" spans="1:4" ht="12.75">
      <c r="A689" s="30"/>
      <c r="B689" s="30"/>
      <c r="C689" s="38"/>
      <c r="D689" s="61"/>
    </row>
    <row r="690" spans="1:4" ht="12.75">
      <c r="A690" s="30"/>
      <c r="B690" s="30"/>
      <c r="C690" s="38"/>
      <c r="D690" s="61"/>
    </row>
    <row r="691" spans="1:4" ht="12.75">
      <c r="A691" s="30"/>
      <c r="B691" s="30"/>
      <c r="C691" s="38"/>
      <c r="D691" s="61"/>
    </row>
    <row r="692" spans="1:4" ht="12.75">
      <c r="A692" s="30"/>
      <c r="B692" s="30"/>
      <c r="C692" s="38"/>
      <c r="D692" s="61"/>
    </row>
    <row r="693" spans="1:4" ht="12.75">
      <c r="A693" s="30"/>
      <c r="B693" s="30"/>
      <c r="C693" s="38"/>
      <c r="D693" s="61"/>
    </row>
    <row r="694" spans="1:4" ht="12.75">
      <c r="A694" s="30"/>
      <c r="B694" s="30"/>
      <c r="C694" s="38"/>
      <c r="D694" s="61"/>
    </row>
    <row r="695" spans="1:4" ht="12.75">
      <c r="A695" s="30"/>
      <c r="B695" s="30"/>
      <c r="C695" s="38"/>
      <c r="D695" s="61"/>
    </row>
    <row r="696" spans="1:4" ht="12.75">
      <c r="A696" s="30"/>
      <c r="B696" s="30"/>
      <c r="C696" s="38"/>
      <c r="D696" s="61"/>
    </row>
    <row r="697" spans="1:4" ht="12.75">
      <c r="A697" s="30"/>
      <c r="B697" s="30"/>
      <c r="C697" s="38"/>
      <c r="D697" s="61"/>
    </row>
    <row r="698" spans="1:4" ht="12.75">
      <c r="A698" s="30"/>
      <c r="B698" s="30"/>
      <c r="C698" s="38"/>
      <c r="D698" s="61"/>
    </row>
    <row r="699" spans="1:4" ht="12.75">
      <c r="A699" s="30"/>
      <c r="B699" s="30"/>
      <c r="C699" s="38"/>
      <c r="D699" s="61"/>
    </row>
    <row r="700" spans="1:4" ht="12.75">
      <c r="A700" s="30"/>
      <c r="B700" s="30"/>
      <c r="C700" s="38"/>
      <c r="D700" s="61"/>
    </row>
    <row r="701" spans="1:4" ht="12.75">
      <c r="A701" s="30"/>
      <c r="B701" s="30"/>
      <c r="C701" s="38"/>
      <c r="D701" s="61"/>
    </row>
    <row r="702" spans="1:4" ht="12.75">
      <c r="A702" s="30"/>
      <c r="B702" s="30"/>
      <c r="C702" s="38"/>
      <c r="D702" s="61"/>
    </row>
    <row r="703" spans="1:4" ht="12.75">
      <c r="A703" s="30"/>
      <c r="B703" s="30"/>
      <c r="C703" s="38"/>
      <c r="D703" s="61"/>
    </row>
    <row r="704" spans="1:4" ht="12.75">
      <c r="A704" s="30"/>
      <c r="B704" s="30"/>
      <c r="C704" s="38"/>
      <c r="D704" s="61"/>
    </row>
    <row r="705" spans="1:4" ht="12.75">
      <c r="A705" s="30"/>
      <c r="B705" s="30"/>
      <c r="C705" s="38"/>
      <c r="D705" s="61"/>
    </row>
    <row r="706" spans="1:4" ht="12.75">
      <c r="A706" s="30"/>
      <c r="B706" s="30"/>
      <c r="C706" s="38"/>
      <c r="D706" s="61"/>
    </row>
    <row r="707" spans="1:4" ht="12.75">
      <c r="A707" s="30"/>
      <c r="B707" s="30"/>
      <c r="C707" s="38"/>
      <c r="D707" s="61"/>
    </row>
    <row r="708" spans="1:4" ht="12.75">
      <c r="A708" s="30"/>
      <c r="B708" s="30"/>
      <c r="C708" s="38"/>
      <c r="D708" s="61"/>
    </row>
    <row r="709" spans="1:4" ht="12.75">
      <c r="A709" s="30"/>
      <c r="B709" s="30"/>
      <c r="C709" s="38"/>
      <c r="D709" s="61"/>
    </row>
    <row r="710" spans="1:4" ht="12.75">
      <c r="A710" s="30"/>
      <c r="B710" s="30"/>
      <c r="C710" s="38"/>
      <c r="D710" s="61"/>
    </row>
    <row r="711" spans="1:4" ht="12.75">
      <c r="A711" s="30"/>
      <c r="B711" s="30"/>
      <c r="C711" s="38"/>
      <c r="D711" s="61"/>
    </row>
    <row r="712" spans="1:4" ht="12.75">
      <c r="A712" s="30"/>
      <c r="B712" s="30"/>
      <c r="C712" s="38"/>
      <c r="D712" s="61"/>
    </row>
    <row r="713" spans="1:4" ht="12.75">
      <c r="A713" s="30"/>
      <c r="B713" s="30"/>
      <c r="C713" s="38"/>
      <c r="D713" s="61"/>
    </row>
    <row r="714" spans="1:4" ht="12.75">
      <c r="A714" s="30"/>
      <c r="B714" s="30"/>
      <c r="C714" s="38"/>
      <c r="D714" s="61"/>
    </row>
    <row r="715" spans="1:4" ht="12.75">
      <c r="A715" s="30"/>
      <c r="B715" s="30"/>
      <c r="C715" s="38"/>
      <c r="D715" s="61"/>
    </row>
    <row r="716" spans="1:4" ht="12.75">
      <c r="A716" s="30"/>
      <c r="B716" s="30"/>
      <c r="C716" s="38"/>
      <c r="D716" s="61"/>
    </row>
    <row r="717" spans="1:4" ht="12.75">
      <c r="A717" s="30"/>
      <c r="B717" s="30"/>
      <c r="C717" s="38"/>
      <c r="D717" s="61"/>
    </row>
    <row r="718" spans="1:4" ht="12.75">
      <c r="A718" s="30"/>
      <c r="B718" s="30"/>
      <c r="C718" s="38"/>
      <c r="D718" s="61"/>
    </row>
    <row r="719" spans="1:4" ht="12.75">
      <c r="A719" s="30"/>
      <c r="B719" s="30"/>
      <c r="C719" s="38"/>
      <c r="D719" s="61"/>
    </row>
    <row r="720" spans="1:4" ht="12.75">
      <c r="A720" s="30"/>
      <c r="B720" s="30"/>
      <c r="C720" s="38"/>
      <c r="D720" s="61"/>
    </row>
    <row r="721" spans="1:4" ht="12.75">
      <c r="A721" s="30"/>
      <c r="B721" s="30"/>
      <c r="C721" s="38"/>
      <c r="D721" s="61"/>
    </row>
    <row r="722" spans="1:4" ht="12.75">
      <c r="A722" s="30"/>
      <c r="B722" s="30"/>
      <c r="C722" s="38"/>
      <c r="D722" s="61"/>
    </row>
    <row r="723" spans="1:4" ht="12.75">
      <c r="A723" s="30"/>
      <c r="B723" s="30"/>
      <c r="C723" s="38"/>
      <c r="D723" s="61"/>
    </row>
    <row r="724" spans="1:4" ht="12.75">
      <c r="A724" s="30"/>
      <c r="B724" s="30"/>
      <c r="C724" s="38"/>
      <c r="D724" s="61"/>
    </row>
    <row r="725" spans="1:4" ht="12.75">
      <c r="A725" s="30"/>
      <c r="B725" s="30"/>
      <c r="C725" s="38"/>
      <c r="D725" s="61"/>
    </row>
    <row r="726" spans="1:4" ht="12.75">
      <c r="A726" s="30"/>
      <c r="B726" s="30"/>
      <c r="C726" s="38"/>
      <c r="D726" s="61"/>
    </row>
    <row r="727" spans="1:4" ht="12.75">
      <c r="A727" s="30"/>
      <c r="B727" s="30"/>
      <c r="C727" s="38"/>
      <c r="D727" s="61"/>
    </row>
    <row r="728" spans="1:4" ht="12.75">
      <c r="A728" s="30"/>
      <c r="B728" s="30"/>
      <c r="C728" s="38"/>
      <c r="D728" s="61"/>
    </row>
    <row r="729" spans="1:4" ht="12.75">
      <c r="A729" s="30"/>
      <c r="B729" s="30"/>
      <c r="C729" s="38"/>
      <c r="D729" s="61"/>
    </row>
    <row r="730" spans="1:4" ht="12.75">
      <c r="A730" s="30"/>
      <c r="B730" s="30"/>
      <c r="C730" s="38"/>
      <c r="D730" s="61"/>
    </row>
    <row r="731" spans="1:4" ht="12.75">
      <c r="A731" s="30"/>
      <c r="B731" s="30"/>
      <c r="C731" s="38"/>
      <c r="D731" s="61"/>
    </row>
    <row r="732" spans="1:4" ht="12.75">
      <c r="A732" s="30"/>
      <c r="B732" s="30"/>
      <c r="C732" s="38"/>
      <c r="D732" s="61"/>
    </row>
    <row r="733" spans="1:4" ht="12.75">
      <c r="A733" s="30"/>
      <c r="B733" s="30"/>
      <c r="C733" s="38"/>
      <c r="D733" s="61"/>
    </row>
    <row r="734" spans="1:4" ht="12.75">
      <c r="A734" s="30"/>
      <c r="B734" s="30"/>
      <c r="C734" s="38"/>
      <c r="D734" s="61"/>
    </row>
    <row r="735" spans="1:4" ht="12.75">
      <c r="A735" s="30"/>
      <c r="B735" s="30"/>
      <c r="C735" s="38"/>
      <c r="D735" s="61"/>
    </row>
    <row r="736" spans="1:4" ht="12.75">
      <c r="A736" s="30"/>
      <c r="B736" s="30"/>
      <c r="C736" s="38"/>
      <c r="D736" s="61"/>
    </row>
    <row r="737" spans="1:4" ht="12.75">
      <c r="A737" s="30"/>
      <c r="B737" s="30"/>
      <c r="C737" s="38"/>
      <c r="D737" s="61"/>
    </row>
    <row r="738" spans="1:4" ht="12.75">
      <c r="A738" s="30"/>
      <c r="B738" s="30"/>
      <c r="C738" s="38"/>
      <c r="D738" s="61"/>
    </row>
    <row r="739" spans="1:4" ht="12.75">
      <c r="A739" s="30"/>
      <c r="B739" s="30"/>
      <c r="C739" s="38"/>
      <c r="D739" s="61"/>
    </row>
    <row r="740" spans="1:4" ht="12.75">
      <c r="A740" s="30"/>
      <c r="B740" s="30"/>
      <c r="C740" s="38"/>
      <c r="D740" s="61"/>
    </row>
    <row r="741" spans="1:4" ht="12.75">
      <c r="A741" s="30"/>
      <c r="B741" s="30"/>
      <c r="C741" s="38"/>
      <c r="D741" s="61"/>
    </row>
    <row r="742" spans="1:4" ht="12.75">
      <c r="A742" s="30"/>
      <c r="B742" s="30"/>
      <c r="C742" s="38"/>
      <c r="D742" s="61"/>
    </row>
    <row r="743" spans="1:4" ht="12.75">
      <c r="A743" s="30"/>
      <c r="B743" s="30"/>
      <c r="C743" s="38"/>
      <c r="D743" s="61"/>
    </row>
    <row r="744" spans="1:4" ht="12.75">
      <c r="A744" s="30"/>
      <c r="B744" s="30"/>
      <c r="C744" s="38"/>
      <c r="D744" s="61"/>
    </row>
    <row r="745" spans="1:4" ht="12.75">
      <c r="A745" s="30"/>
      <c r="B745" s="30"/>
      <c r="C745" s="38"/>
      <c r="D745" s="61"/>
    </row>
    <row r="746" spans="1:4" ht="12.75">
      <c r="A746" s="30"/>
      <c r="B746" s="30"/>
      <c r="C746" s="38"/>
      <c r="D746" s="61"/>
    </row>
    <row r="747" spans="1:4" ht="12.75">
      <c r="A747" s="30"/>
      <c r="B747" s="30"/>
      <c r="C747" s="38"/>
      <c r="D747" s="61"/>
    </row>
    <row r="748" spans="1:4" ht="12.75">
      <c r="A748" s="30"/>
      <c r="B748" s="30"/>
      <c r="C748" s="38"/>
      <c r="D748" s="61"/>
    </row>
    <row r="749" spans="1:4" ht="12.75">
      <c r="A749" s="30"/>
      <c r="B749" s="30"/>
      <c r="C749" s="38"/>
      <c r="D749" s="61"/>
    </row>
    <row r="750" spans="1:4" ht="12.75">
      <c r="A750" s="30"/>
      <c r="B750" s="30"/>
      <c r="C750" s="38"/>
      <c r="D750" s="61"/>
    </row>
    <row r="751" spans="1:4" ht="12.75">
      <c r="A751" s="30"/>
      <c r="B751" s="30"/>
      <c r="C751" s="38"/>
      <c r="D751" s="61"/>
    </row>
    <row r="752" spans="1:4" ht="12.75">
      <c r="A752" s="30"/>
      <c r="B752" s="30"/>
      <c r="C752" s="38"/>
      <c r="D752" s="61"/>
    </row>
    <row r="753" spans="1:4" ht="12.75">
      <c r="A753" s="30"/>
      <c r="B753" s="30"/>
      <c r="C753" s="38"/>
      <c r="D753" s="61"/>
    </row>
    <row r="754" spans="1:4" ht="12.75">
      <c r="A754" s="30"/>
      <c r="B754" s="30"/>
      <c r="C754" s="38"/>
      <c r="D754" s="61"/>
    </row>
    <row r="755" spans="1:4" ht="12.75">
      <c r="A755" s="30"/>
      <c r="B755" s="30"/>
      <c r="C755" s="38"/>
      <c r="D755" s="61"/>
    </row>
    <row r="756" spans="1:4" ht="12.75">
      <c r="A756" s="30"/>
      <c r="B756" s="30"/>
      <c r="C756" s="38"/>
      <c r="D756" s="61"/>
    </row>
    <row r="757" spans="1:4" ht="12.75">
      <c r="A757" s="30"/>
      <c r="B757" s="30"/>
      <c r="C757" s="38"/>
      <c r="D757" s="61"/>
    </row>
    <row r="758" spans="1:4" ht="12.75">
      <c r="A758" s="30"/>
      <c r="B758" s="30"/>
      <c r="C758" s="38"/>
      <c r="D758" s="61"/>
    </row>
    <row r="759" spans="1:4" ht="12.75">
      <c r="A759" s="30"/>
      <c r="B759" s="30"/>
      <c r="C759" s="38"/>
      <c r="D759" s="61"/>
    </row>
    <row r="760" spans="1:4" ht="12.75">
      <c r="A760" s="30"/>
      <c r="B760" s="30"/>
      <c r="C760" s="38"/>
      <c r="D760" s="61"/>
    </row>
    <row r="761" spans="1:4" ht="12.75">
      <c r="A761" s="30"/>
      <c r="B761" s="30"/>
      <c r="C761" s="38"/>
      <c r="D761" s="61"/>
    </row>
    <row r="762" spans="1:4" ht="12.75">
      <c r="A762" s="30"/>
      <c r="B762" s="30"/>
      <c r="C762" s="30"/>
      <c r="D762" s="61"/>
    </row>
    <row r="763" spans="1:4" ht="12.75">
      <c r="A763" s="30"/>
      <c r="B763" s="30"/>
      <c r="C763" s="30"/>
      <c r="D763" s="61"/>
    </row>
    <row r="764" spans="1:4" ht="12.75">
      <c r="A764" s="30"/>
      <c r="B764" s="30"/>
      <c r="C764" s="30"/>
      <c r="D764" s="61"/>
    </row>
    <row r="765" spans="1:4" ht="12.75">
      <c r="A765" s="30"/>
      <c r="B765" s="30"/>
      <c r="C765" s="30"/>
      <c r="D765" s="61"/>
    </row>
    <row r="766" spans="1:4" ht="12.75">
      <c r="A766" s="30"/>
      <c r="B766" s="30"/>
      <c r="C766" s="30"/>
      <c r="D766" s="61"/>
    </row>
    <row r="767" spans="1:4" ht="12.75">
      <c r="A767" s="30"/>
      <c r="B767" s="30"/>
      <c r="C767" s="30"/>
      <c r="D767" s="61"/>
    </row>
    <row r="768" spans="1:4" ht="12.75">
      <c r="A768" s="30"/>
      <c r="B768" s="30"/>
      <c r="C768" s="30"/>
      <c r="D768" s="61"/>
    </row>
    <row r="769" spans="1:4" ht="12.75">
      <c r="A769" s="30"/>
      <c r="B769" s="30"/>
      <c r="C769" s="30"/>
      <c r="D769" s="61"/>
    </row>
    <row r="770" spans="1:4" ht="12.75">
      <c r="A770" s="30"/>
      <c r="B770" s="30"/>
      <c r="C770" s="30"/>
      <c r="D770" s="61"/>
    </row>
    <row r="771" spans="1:4" ht="12.75">
      <c r="A771" s="30"/>
      <c r="B771" s="30"/>
      <c r="C771" s="30"/>
      <c r="D771" s="61"/>
    </row>
    <row r="772" spans="1:4" ht="12.75">
      <c r="A772" s="30"/>
      <c r="B772" s="30"/>
      <c r="C772" s="30"/>
      <c r="D772" s="61"/>
    </row>
    <row r="773" spans="1:4" ht="12.75">
      <c r="A773" s="30"/>
      <c r="B773" s="30"/>
      <c r="C773" s="30"/>
      <c r="D773" s="61"/>
    </row>
    <row r="774" spans="1:4" ht="12.75">
      <c r="A774" s="30"/>
      <c r="B774" s="30"/>
      <c r="C774" s="30"/>
      <c r="D774" s="61"/>
    </row>
    <row r="775" spans="1:4" ht="12.75">
      <c r="A775" s="30"/>
      <c r="B775" s="30"/>
      <c r="C775" s="30"/>
      <c r="D775" s="61"/>
    </row>
    <row r="776" spans="1:4" ht="12.75">
      <c r="A776" s="30"/>
      <c r="B776" s="30"/>
      <c r="C776" s="30"/>
      <c r="D776" s="61"/>
    </row>
    <row r="777" spans="1:4" ht="12.75">
      <c r="A777" s="30"/>
      <c r="B777" s="30"/>
      <c r="C777" s="30"/>
      <c r="D777" s="61"/>
    </row>
    <row r="778" spans="1:4" ht="12.75">
      <c r="A778" s="30"/>
      <c r="B778" s="30"/>
      <c r="C778" s="30"/>
      <c r="D778" s="61"/>
    </row>
    <row r="779" spans="1:4" ht="12.75">
      <c r="A779" s="30"/>
      <c r="B779" s="30"/>
      <c r="C779" s="30"/>
      <c r="D779" s="61"/>
    </row>
    <row r="780" spans="1:4" ht="12.75">
      <c r="A780" s="30"/>
      <c r="B780" s="30"/>
      <c r="C780" s="30"/>
      <c r="D780" s="61"/>
    </row>
    <row r="781" spans="1:4" ht="12.75">
      <c r="A781" s="30"/>
      <c r="B781" s="30"/>
      <c r="C781" s="30"/>
      <c r="D781" s="61"/>
    </row>
    <row r="782" spans="1:4" ht="12.75">
      <c r="A782" s="30"/>
      <c r="B782" s="30"/>
      <c r="C782" s="30"/>
      <c r="D782" s="61"/>
    </row>
    <row r="783" spans="3:4" ht="12.75">
      <c r="C783" s="63"/>
      <c r="D783" s="66"/>
    </row>
    <row r="784" spans="3:4" ht="12.75">
      <c r="C784" s="63"/>
      <c r="D784" s="66"/>
    </row>
    <row r="785" spans="3:4" ht="12.75">
      <c r="C785" s="63"/>
      <c r="D785" s="66"/>
    </row>
    <row r="786" spans="3:4" ht="12.75">
      <c r="C786" s="63"/>
      <c r="D786" s="66"/>
    </row>
    <row r="787" spans="3:4" ht="12.75">
      <c r="C787" s="63"/>
      <c r="D787" s="66"/>
    </row>
    <row r="788" spans="3:4" ht="12.75">
      <c r="C788" s="63"/>
      <c r="D788" s="66"/>
    </row>
    <row r="789" spans="3:4" ht="12.75">
      <c r="C789" s="63"/>
      <c r="D789" s="66"/>
    </row>
    <row r="790" spans="3:4" ht="12.75">
      <c r="C790" s="63"/>
      <c r="D790" s="66"/>
    </row>
    <row r="791" spans="3:4" ht="12.75">
      <c r="C791" s="63"/>
      <c r="D791" s="66"/>
    </row>
    <row r="792" spans="3:4" ht="12.75">
      <c r="C792" s="63"/>
      <c r="D792" s="66"/>
    </row>
    <row r="793" spans="3:4" ht="12.75">
      <c r="C793" s="63"/>
      <c r="D793" s="66"/>
    </row>
    <row r="794" spans="3:4" ht="12.75">
      <c r="C794" s="63"/>
      <c r="D794" s="66"/>
    </row>
    <row r="795" spans="3:4" ht="12.75">
      <c r="C795" s="63"/>
      <c r="D795" s="66"/>
    </row>
    <row r="796" spans="3:4" ht="12.75">
      <c r="C796" s="63"/>
      <c r="D796" s="66"/>
    </row>
    <row r="797" spans="3:4" ht="12.75">
      <c r="C797" s="63"/>
      <c r="D797" s="66"/>
    </row>
    <row r="798" spans="3:4" ht="12.75">
      <c r="C798" s="63"/>
      <c r="D798" s="66"/>
    </row>
    <row r="799" spans="3:4" ht="12.75">
      <c r="C799" s="63"/>
      <c r="D799" s="66"/>
    </row>
    <row r="800" spans="3:4" ht="12.75">
      <c r="C800" s="63"/>
      <c r="D800" s="66"/>
    </row>
    <row r="801" spans="3:4" ht="12.75">
      <c r="C801" s="63"/>
      <c r="D801" s="66"/>
    </row>
    <row r="802" spans="3:4" ht="12.75">
      <c r="C802" s="63"/>
      <c r="D802" s="66"/>
    </row>
    <row r="803" spans="3:4" ht="12.75">
      <c r="C803" s="63"/>
      <c r="D803" s="66"/>
    </row>
    <row r="804" spans="3:4" ht="12.75">
      <c r="C804" s="63"/>
      <c r="D804" s="66"/>
    </row>
    <row r="805" spans="3:4" ht="12.75">
      <c r="C805" s="63"/>
      <c r="D805" s="66"/>
    </row>
    <row r="806" spans="3:4" ht="12.75">
      <c r="C806" s="63"/>
      <c r="D806" s="66"/>
    </row>
    <row r="807" spans="3:4" ht="12.75">
      <c r="C807" s="63"/>
      <c r="D807" s="66"/>
    </row>
    <row r="808" spans="3:4" ht="12.75">
      <c r="C808" s="63"/>
      <c r="D808" s="66"/>
    </row>
    <row r="809" spans="3:4" ht="12.75">
      <c r="C809" s="63"/>
      <c r="D809" s="66"/>
    </row>
    <row r="810" spans="3:4" ht="12.75">
      <c r="C810" s="63"/>
      <c r="D810" s="66"/>
    </row>
    <row r="811" spans="3:4" ht="12.75">
      <c r="C811" s="63"/>
      <c r="D811" s="66"/>
    </row>
    <row r="812" spans="3:4" ht="12.75">
      <c r="C812" s="63"/>
      <c r="D812" s="66"/>
    </row>
    <row r="813" spans="3:4" ht="12.75">
      <c r="C813" s="63"/>
      <c r="D813" s="66"/>
    </row>
    <row r="814" spans="3:4" ht="12.75">
      <c r="C814" s="63"/>
      <c r="D814" s="66"/>
    </row>
    <row r="815" spans="3:4" ht="12.75">
      <c r="C815" s="63"/>
      <c r="D815" s="66"/>
    </row>
    <row r="816" spans="3:4" ht="12.75">
      <c r="C816" s="63"/>
      <c r="D816" s="66"/>
    </row>
    <row r="817" spans="3:4" ht="12.75">
      <c r="C817" s="63"/>
      <c r="D817" s="66"/>
    </row>
    <row r="818" spans="3:4" ht="12.75">
      <c r="C818" s="63"/>
      <c r="D818" s="66"/>
    </row>
    <row r="819" spans="3:4" ht="12.75">
      <c r="C819" s="63"/>
      <c r="D819" s="66"/>
    </row>
    <row r="820" spans="3:4" ht="12.75">
      <c r="C820" s="63"/>
      <c r="D820" s="66"/>
    </row>
    <row r="821" spans="3:4" ht="12.75">
      <c r="C821" s="63"/>
      <c r="D821" s="66"/>
    </row>
    <row r="822" spans="3:4" ht="12.75">
      <c r="C822" s="63"/>
      <c r="D822" s="66"/>
    </row>
    <row r="823" spans="3:4" ht="12.75">
      <c r="C823" s="63"/>
      <c r="D823" s="66"/>
    </row>
    <row r="824" spans="3:4" ht="12.75">
      <c r="C824" s="63"/>
      <c r="D824" s="66"/>
    </row>
    <row r="825" spans="3:4" ht="12.75">
      <c r="C825" s="63"/>
      <c r="D825" s="66"/>
    </row>
    <row r="826" spans="3:4" ht="12.75">
      <c r="C826" s="63"/>
      <c r="D826" s="66"/>
    </row>
    <row r="827" spans="3:4" ht="12.75">
      <c r="C827" s="63"/>
      <c r="D827" s="66"/>
    </row>
    <row r="828" spans="3:4" ht="12.75">
      <c r="C828" s="63"/>
      <c r="D828" s="66"/>
    </row>
    <row r="829" spans="3:4" ht="12.75">
      <c r="C829" s="63"/>
      <c r="D829" s="66"/>
    </row>
    <row r="830" spans="3:4" ht="12.75">
      <c r="C830" s="63"/>
      <c r="D830" s="66"/>
    </row>
    <row r="831" spans="3:4" ht="12.75">
      <c r="C831" s="63"/>
      <c r="D831" s="66"/>
    </row>
    <row r="832" spans="3:4" ht="12.75">
      <c r="C832" s="63"/>
      <c r="D832" s="66"/>
    </row>
    <row r="833" spans="3:4" ht="12.75">
      <c r="C833" s="63"/>
      <c r="D833" s="66"/>
    </row>
    <row r="834" spans="3:4" ht="12.75">
      <c r="C834" s="63"/>
      <c r="D834" s="66"/>
    </row>
    <row r="835" spans="3:4" ht="12.75">
      <c r="C835" s="63"/>
      <c r="D835" s="66"/>
    </row>
    <row r="836" spans="3:4" ht="12.75">
      <c r="C836" s="63"/>
      <c r="D836" s="66"/>
    </row>
    <row r="837" spans="3:4" ht="12.75">
      <c r="C837" s="63"/>
      <c r="D837" s="66"/>
    </row>
    <row r="838" spans="3:4" ht="12.75">
      <c r="C838" s="63"/>
      <c r="D838" s="66"/>
    </row>
    <row r="839" spans="3:4" ht="12.75">
      <c r="C839" s="63"/>
      <c r="D839" s="66"/>
    </row>
    <row r="840" spans="3:4" ht="12.75">
      <c r="C840" s="63"/>
      <c r="D840" s="66"/>
    </row>
    <row r="841" spans="3:4" ht="12.75">
      <c r="C841" s="63"/>
      <c r="D841" s="66"/>
    </row>
    <row r="842" spans="3:4" ht="12.75">
      <c r="C842" s="63"/>
      <c r="D842" s="66"/>
    </row>
    <row r="843" spans="3:4" ht="12.75">
      <c r="C843" s="63"/>
      <c r="D843" s="66"/>
    </row>
    <row r="844" spans="3:4" ht="12.75">
      <c r="C844" s="63"/>
      <c r="D844" s="66"/>
    </row>
    <row r="845" spans="3:4" ht="12.75">
      <c r="C845" s="63"/>
      <c r="D845" s="66"/>
    </row>
    <row r="846" spans="3:4" ht="12.75">
      <c r="C846" s="63"/>
      <c r="D846" s="66"/>
    </row>
    <row r="847" spans="3:4" ht="12.75">
      <c r="C847" s="63"/>
      <c r="D847" s="66"/>
    </row>
    <row r="848" spans="3:4" ht="12.75">
      <c r="C848" s="63"/>
      <c r="D848" s="66"/>
    </row>
    <row r="849" spans="3:4" ht="12.75">
      <c r="C849" s="63"/>
      <c r="D849" s="66"/>
    </row>
    <row r="850" spans="3:4" ht="12.75">
      <c r="C850" s="63"/>
      <c r="D850" s="66"/>
    </row>
    <row r="851" spans="3:4" ht="12.75">
      <c r="C851" s="63"/>
      <c r="D851" s="66"/>
    </row>
    <row r="852" spans="3:4" ht="12.75">
      <c r="C852" s="63"/>
      <c r="D852" s="66"/>
    </row>
    <row r="853" spans="3:4" ht="12.75">
      <c r="C853" s="63"/>
      <c r="D853" s="66"/>
    </row>
    <row r="854" spans="3:4" ht="12.75">
      <c r="C854" s="63"/>
      <c r="D854" s="66"/>
    </row>
    <row r="855" spans="3:4" ht="12.75">
      <c r="C855" s="63"/>
      <c r="D855" s="66"/>
    </row>
    <row r="856" spans="3:4" ht="12.75">
      <c r="C856" s="63"/>
      <c r="D856" s="66"/>
    </row>
    <row r="857" spans="3:4" ht="12.75">
      <c r="C857" s="63"/>
      <c r="D857" s="66"/>
    </row>
    <row r="858" spans="3:4" ht="12.75">
      <c r="C858" s="63"/>
      <c r="D858" s="66"/>
    </row>
    <row r="859" spans="3:4" ht="12.75">
      <c r="C859" s="63"/>
      <c r="D859" s="66"/>
    </row>
    <row r="860" spans="3:4" ht="12.75">
      <c r="C860" s="63"/>
      <c r="D860" s="66"/>
    </row>
    <row r="861" spans="3:4" ht="12.75">
      <c r="C861" s="63"/>
      <c r="D861" s="66"/>
    </row>
    <row r="862" spans="3:4" ht="12.75">
      <c r="C862" s="63"/>
      <c r="D862" s="66"/>
    </row>
    <row r="863" spans="3:4" ht="12.75">
      <c r="C863" s="63"/>
      <c r="D863" s="66"/>
    </row>
    <row r="864" spans="3:4" ht="12.75">
      <c r="C864" s="63"/>
      <c r="D864" s="66"/>
    </row>
    <row r="865" spans="3:4" ht="12.75">
      <c r="C865" s="63"/>
      <c r="D865" s="66"/>
    </row>
    <row r="866" spans="3:4" ht="12.75">
      <c r="C866" s="63"/>
      <c r="D866" s="66"/>
    </row>
    <row r="867" spans="3:4" ht="12.75">
      <c r="C867" s="63"/>
      <c r="D867" s="66"/>
    </row>
    <row r="868" spans="3:4" ht="12.75">
      <c r="C868" s="63"/>
      <c r="D868" s="66"/>
    </row>
    <row r="869" spans="3:4" ht="12.75">
      <c r="C869" s="63"/>
      <c r="D869" s="66"/>
    </row>
    <row r="870" spans="3:4" ht="12.75">
      <c r="C870" s="63"/>
      <c r="D870" s="66"/>
    </row>
    <row r="871" spans="3:4" ht="12.75">
      <c r="C871" s="63"/>
      <c r="D871" s="66"/>
    </row>
    <row r="872" spans="3:4" ht="12.75">
      <c r="C872" s="63"/>
      <c r="D872" s="66"/>
    </row>
    <row r="873" spans="3:4" ht="12.75">
      <c r="C873" s="63"/>
      <c r="D873" s="66"/>
    </row>
    <row r="874" spans="3:4" ht="12.75">
      <c r="C874" s="63"/>
      <c r="D874" s="66"/>
    </row>
    <row r="875" spans="3:4" ht="12.75">
      <c r="C875" s="63"/>
      <c r="D875" s="66"/>
    </row>
    <row r="876" spans="3:4" ht="12.75">
      <c r="C876" s="63"/>
      <c r="D876" s="66"/>
    </row>
    <row r="877" spans="3:4" ht="12.75">
      <c r="C877" s="63"/>
      <c r="D877" s="66"/>
    </row>
    <row r="878" spans="3:4" ht="12.75">
      <c r="C878" s="63"/>
      <c r="D878" s="66"/>
    </row>
    <row r="879" spans="3:4" ht="12.75">
      <c r="C879" s="63"/>
      <c r="D879" s="66"/>
    </row>
    <row r="880" spans="3:4" ht="12.75">
      <c r="C880" s="63"/>
      <c r="D880" s="66"/>
    </row>
    <row r="881" spans="3:4" ht="12.75">
      <c r="C881" s="63"/>
      <c r="D881" s="66"/>
    </row>
    <row r="882" spans="3:4" ht="12.75">
      <c r="C882" s="63"/>
      <c r="D882" s="66"/>
    </row>
    <row r="883" spans="3:4" ht="12.75">
      <c r="C883" s="63"/>
      <c r="D883" s="66"/>
    </row>
    <row r="884" spans="3:4" ht="12.75">
      <c r="C884" s="63"/>
      <c r="D884" s="66"/>
    </row>
    <row r="885" spans="3:4" ht="12.75">
      <c r="C885" s="63"/>
      <c r="D885" s="66"/>
    </row>
    <row r="886" spans="3:4" ht="12.75">
      <c r="C886" s="63"/>
      <c r="D886" s="66"/>
    </row>
    <row r="887" spans="3:4" ht="12.75">
      <c r="C887" s="63"/>
      <c r="D887" s="66"/>
    </row>
    <row r="888" spans="3:4" ht="12.75">
      <c r="C888" s="63"/>
      <c r="D888" s="66"/>
    </row>
    <row r="889" spans="3:4" ht="12.75">
      <c r="C889" s="63"/>
      <c r="D889" s="66"/>
    </row>
    <row r="890" spans="3:4" ht="12.75">
      <c r="C890" s="63"/>
      <c r="D890" s="66"/>
    </row>
    <row r="891" spans="3:4" ht="12.75">
      <c r="C891" s="63"/>
      <c r="D891" s="66"/>
    </row>
    <row r="892" spans="3:4" ht="12.75">
      <c r="C892" s="63"/>
      <c r="D892" s="66"/>
    </row>
    <row r="893" spans="3:4" ht="12.75">
      <c r="C893" s="63"/>
      <c r="D893" s="66"/>
    </row>
    <row r="894" spans="3:4" ht="12.75">
      <c r="C894" s="63"/>
      <c r="D894" s="66"/>
    </row>
    <row r="895" spans="3:4" ht="12.75">
      <c r="C895" s="63"/>
      <c r="D895" s="66"/>
    </row>
    <row r="896" spans="3:4" ht="12.75">
      <c r="C896" s="63"/>
      <c r="D896" s="66"/>
    </row>
    <row r="897" spans="3:4" ht="12.75">
      <c r="C897" s="63"/>
      <c r="D897" s="66"/>
    </row>
    <row r="898" spans="3:4" ht="12.75">
      <c r="C898" s="63"/>
      <c r="D898" s="66"/>
    </row>
    <row r="899" spans="3:4" ht="12.75">
      <c r="C899" s="63"/>
      <c r="D899" s="66"/>
    </row>
    <row r="900" spans="3:4" ht="12.75">
      <c r="C900" s="63"/>
      <c r="D900" s="66"/>
    </row>
    <row r="901" spans="3:4" ht="12.75">
      <c r="C901" s="63"/>
      <c r="D901" s="66"/>
    </row>
    <row r="902" spans="3:4" ht="12.75">
      <c r="C902" s="63"/>
      <c r="D902" s="66"/>
    </row>
    <row r="903" spans="3:4" ht="12.75">
      <c r="C903" s="63"/>
      <c r="D903" s="66"/>
    </row>
    <row r="904" spans="3:4" ht="12.75">
      <c r="C904" s="63"/>
      <c r="D904" s="66"/>
    </row>
    <row r="905" spans="3:4" ht="12.75">
      <c r="C905" s="63"/>
      <c r="D905" s="66"/>
    </row>
    <row r="906" spans="3:4" ht="12.75">
      <c r="C906" s="63"/>
      <c r="D906" s="66"/>
    </row>
    <row r="907" spans="3:4" ht="12.75">
      <c r="C907" s="63"/>
      <c r="D907" s="66"/>
    </row>
    <row r="908" spans="3:4" ht="12.75">
      <c r="C908" s="63"/>
      <c r="D908" s="66"/>
    </row>
    <row r="909" spans="3:4" ht="12.75">
      <c r="C909" s="63"/>
      <c r="D909" s="66"/>
    </row>
    <row r="910" spans="3:4" ht="12.75">
      <c r="C910" s="63"/>
      <c r="D910" s="66"/>
    </row>
    <row r="911" spans="3:4" ht="12.75">
      <c r="C911" s="63"/>
      <c r="D911" s="66"/>
    </row>
    <row r="912" spans="3:4" ht="12.75">
      <c r="C912" s="63"/>
      <c r="D912" s="66"/>
    </row>
    <row r="913" spans="3:4" ht="12.75">
      <c r="C913" s="63"/>
      <c r="D913" s="66"/>
    </row>
    <row r="914" spans="3:4" ht="12.75">
      <c r="C914" s="63"/>
      <c r="D914" s="66"/>
    </row>
    <row r="915" spans="3:4" ht="12.75">
      <c r="C915" s="63"/>
      <c r="D915" s="66"/>
    </row>
    <row r="916" spans="3:4" ht="12.75">
      <c r="C916" s="63"/>
      <c r="D916" s="66"/>
    </row>
    <row r="917" spans="3:4" ht="12.75">
      <c r="C917" s="63"/>
      <c r="D917" s="66"/>
    </row>
    <row r="918" spans="3:4" ht="12.75">
      <c r="C918" s="63"/>
      <c r="D918" s="66"/>
    </row>
    <row r="919" spans="3:4" ht="12.75">
      <c r="C919" s="63"/>
      <c r="D919" s="66"/>
    </row>
    <row r="920" spans="3:4" ht="12.75">
      <c r="C920" s="63"/>
      <c r="D920" s="66"/>
    </row>
    <row r="921" spans="3:4" ht="12.75">
      <c r="C921" s="63"/>
      <c r="D921" s="66"/>
    </row>
    <row r="922" spans="3:4" ht="12.75">
      <c r="C922" s="63"/>
      <c r="D922" s="66"/>
    </row>
    <row r="923" spans="3:4" ht="12.75">
      <c r="C923" s="63"/>
      <c r="D923" s="66"/>
    </row>
    <row r="924" spans="3:4" ht="12.75">
      <c r="C924" s="63"/>
      <c r="D924" s="66"/>
    </row>
    <row r="925" spans="3:4" ht="12.75">
      <c r="C925" s="63"/>
      <c r="D925" s="66"/>
    </row>
    <row r="926" spans="3:4" ht="12.75">
      <c r="C926" s="63"/>
      <c r="D926" s="66"/>
    </row>
    <row r="927" spans="3:4" ht="12.75">
      <c r="C927" s="63"/>
      <c r="D927" s="66"/>
    </row>
    <row r="928" spans="3:4" ht="12.75">
      <c r="C928" s="63"/>
      <c r="D928" s="66"/>
    </row>
    <row r="929" spans="3:4" ht="12.75">
      <c r="C929" s="63"/>
      <c r="D929" s="66"/>
    </row>
    <row r="930" spans="3:4" ht="12.75">
      <c r="C930" s="63"/>
      <c r="D930" s="66"/>
    </row>
    <row r="931" spans="3:4" ht="12.75">
      <c r="C931" s="63"/>
      <c r="D931" s="66"/>
    </row>
    <row r="932" spans="3:4" ht="12.75">
      <c r="C932" s="63"/>
      <c r="D932" s="66"/>
    </row>
    <row r="933" spans="3:4" ht="12.75">
      <c r="C933" s="63"/>
      <c r="D933" s="66"/>
    </row>
    <row r="934" spans="3:4" ht="12.75">
      <c r="C934" s="63"/>
      <c r="D934" s="66"/>
    </row>
    <row r="935" spans="3:4" ht="12.75">
      <c r="C935" s="63"/>
      <c r="D935" s="66"/>
    </row>
    <row r="936" spans="3:4" ht="12.75">
      <c r="C936" s="63"/>
      <c r="D936" s="66"/>
    </row>
    <row r="937" spans="3:4" ht="12.75">
      <c r="C937" s="63"/>
      <c r="D937" s="66"/>
    </row>
    <row r="938" spans="3:4" ht="12.75">
      <c r="C938" s="63"/>
      <c r="D938" s="66"/>
    </row>
    <row r="939" spans="3:4" ht="12.75">
      <c r="C939" s="63"/>
      <c r="D939" s="66"/>
    </row>
    <row r="940" spans="3:4" ht="12.75">
      <c r="C940" s="63"/>
      <c r="D940" s="66"/>
    </row>
    <row r="941" spans="3:4" ht="12.75">
      <c r="C941" s="63"/>
      <c r="D941" s="66"/>
    </row>
    <row r="942" spans="3:4" ht="12.75">
      <c r="C942" s="63"/>
      <c r="D942" s="66"/>
    </row>
    <row r="943" spans="3:4" ht="12.75">
      <c r="C943" s="63"/>
      <c r="D943" s="66"/>
    </row>
    <row r="944" spans="3:4" ht="12.75">
      <c r="C944" s="63"/>
      <c r="D944" s="66"/>
    </row>
    <row r="945" spans="3:4" ht="12.75">
      <c r="C945" s="63"/>
      <c r="D945" s="66"/>
    </row>
    <row r="946" spans="3:4" ht="12.75">
      <c r="C946" s="63"/>
      <c r="D946" s="66"/>
    </row>
    <row r="947" spans="3:4" ht="12.75">
      <c r="C947" s="63"/>
      <c r="D947" s="66"/>
    </row>
    <row r="948" spans="3:4" ht="12.75">
      <c r="C948" s="63"/>
      <c r="D948" s="66"/>
    </row>
    <row r="949" spans="3:4" ht="12.75">
      <c r="C949" s="63"/>
      <c r="D949" s="66"/>
    </row>
    <row r="950" spans="3:4" ht="12.75">
      <c r="C950" s="63"/>
      <c r="D950" s="66"/>
    </row>
    <row r="951" spans="3:4" ht="12.75">
      <c r="C951" s="63"/>
      <c r="D951" s="66"/>
    </row>
    <row r="952" spans="3:4" ht="12.75">
      <c r="C952" s="63"/>
      <c r="D952" s="66"/>
    </row>
    <row r="953" spans="3:4" ht="12.75">
      <c r="C953" s="63"/>
      <c r="D953" s="66"/>
    </row>
    <row r="954" spans="3:4" ht="12.75">
      <c r="C954" s="63"/>
      <c r="D954" s="66"/>
    </row>
    <row r="955" spans="3:4" ht="12.75">
      <c r="C955" s="63"/>
      <c r="D955" s="66"/>
    </row>
    <row r="956" spans="3:4" ht="12.75">
      <c r="C956" s="63"/>
      <c r="D956" s="66"/>
    </row>
    <row r="957" spans="3:4" ht="12.75">
      <c r="C957" s="63"/>
      <c r="D957" s="66"/>
    </row>
    <row r="958" spans="3:4" ht="12.75">
      <c r="C958" s="63"/>
      <c r="D958" s="66"/>
    </row>
    <row r="959" spans="3:4" ht="12.75">
      <c r="C959" s="63"/>
      <c r="D959" s="66"/>
    </row>
    <row r="960" spans="3:4" ht="12.75">
      <c r="C960" s="63"/>
      <c r="D960" s="66"/>
    </row>
    <row r="961" spans="3:4" ht="12.75">
      <c r="C961" s="63"/>
      <c r="D961" s="66"/>
    </row>
    <row r="962" spans="3:4" ht="12.75">
      <c r="C962" s="63"/>
      <c r="D962" s="66"/>
    </row>
    <row r="963" spans="3:4" ht="12.75">
      <c r="C963" s="63"/>
      <c r="D963" s="66"/>
    </row>
    <row r="964" spans="3:4" ht="12.75">
      <c r="C964" s="63"/>
      <c r="D964" s="66"/>
    </row>
    <row r="965" spans="3:4" ht="12.75">
      <c r="C965" s="63"/>
      <c r="D965" s="66"/>
    </row>
    <row r="966" spans="3:4" ht="12.75">
      <c r="C966" s="63"/>
      <c r="D966" s="66"/>
    </row>
    <row r="967" spans="3:4" ht="12.75">
      <c r="C967" s="63"/>
      <c r="D967" s="66"/>
    </row>
    <row r="968" spans="3:4" ht="12.75">
      <c r="C968" s="63"/>
      <c r="D968" s="66"/>
    </row>
    <row r="969" spans="3:4" ht="12.75">
      <c r="C969" s="63"/>
      <c r="D969" s="66"/>
    </row>
    <row r="970" spans="3:4" ht="12.75">
      <c r="C970" s="63"/>
      <c r="D970" s="66"/>
    </row>
    <row r="971" spans="3:4" ht="12.75">
      <c r="C971" s="63"/>
      <c r="D971" s="66"/>
    </row>
    <row r="972" spans="3:4" ht="12.75">
      <c r="C972" s="63"/>
      <c r="D972" s="66"/>
    </row>
    <row r="973" spans="3:4" ht="12.75">
      <c r="C973" s="63"/>
      <c r="D973" s="66"/>
    </row>
    <row r="974" spans="3:4" ht="12.75">
      <c r="C974" s="63"/>
      <c r="D974" s="66"/>
    </row>
    <row r="975" spans="3:4" ht="12.75">
      <c r="C975" s="63"/>
      <c r="D975" s="66"/>
    </row>
    <row r="976" spans="3:4" ht="12.75">
      <c r="C976" s="63"/>
      <c r="D976" s="66"/>
    </row>
    <row r="977" spans="3:4" ht="12.75">
      <c r="C977" s="63"/>
      <c r="D977" s="66"/>
    </row>
    <row r="978" spans="3:4" ht="12.75">
      <c r="C978" s="63"/>
      <c r="D978" s="66"/>
    </row>
    <row r="979" spans="3:4" ht="12.75">
      <c r="C979" s="63"/>
      <c r="D979" s="66"/>
    </row>
    <row r="980" spans="3:4" ht="12.75">
      <c r="C980" s="63"/>
      <c r="D980" s="66"/>
    </row>
    <row r="981" spans="3:4" ht="12.75">
      <c r="C981" s="63"/>
      <c r="D981" s="66"/>
    </row>
    <row r="982" spans="3:4" ht="12.75">
      <c r="C982" s="63"/>
      <c r="D982" s="66"/>
    </row>
    <row r="983" spans="3:4" ht="12.75">
      <c r="C983" s="63"/>
      <c r="D983" s="66"/>
    </row>
    <row r="984" spans="3:4" ht="12.75">
      <c r="C984" s="63"/>
      <c r="D984" s="66"/>
    </row>
    <row r="985" spans="3:4" ht="12.75">
      <c r="C985" s="63"/>
      <c r="D985" s="66"/>
    </row>
    <row r="986" spans="3:4" ht="12.75">
      <c r="C986" s="63"/>
      <c r="D986" s="66"/>
    </row>
    <row r="987" spans="3:4" ht="12.75">
      <c r="C987" s="63"/>
      <c r="D987" s="66"/>
    </row>
    <row r="988" spans="3:4" ht="12.75">
      <c r="C988" s="63"/>
      <c r="D988" s="66"/>
    </row>
    <row r="989" spans="3:4" ht="12.75">
      <c r="C989" s="63"/>
      <c r="D989" s="66"/>
    </row>
    <row r="990" spans="3:4" ht="12.75">
      <c r="C990" s="63"/>
      <c r="D990" s="66"/>
    </row>
    <row r="991" spans="3:4" ht="12.75">
      <c r="C991" s="63"/>
      <c r="D991" s="66"/>
    </row>
    <row r="992" spans="3:4" ht="12.75">
      <c r="C992" s="63"/>
      <c r="D992" s="66"/>
    </row>
    <row r="993" spans="3:4" ht="12.75">
      <c r="C993" s="63"/>
      <c r="D993" s="66"/>
    </row>
    <row r="994" spans="3:4" ht="12.75">
      <c r="C994" s="63"/>
      <c r="D994" s="66"/>
    </row>
    <row r="995" spans="3:4" ht="12.75">
      <c r="C995" s="63"/>
      <c r="D995" s="66"/>
    </row>
    <row r="996" spans="3:4" ht="12.75">
      <c r="C996" s="63"/>
      <c r="D996" s="66"/>
    </row>
    <row r="997" spans="3:4" ht="12.75">
      <c r="C997" s="63"/>
      <c r="D997" s="66"/>
    </row>
    <row r="998" spans="3:4" ht="12.75">
      <c r="C998" s="63"/>
      <c r="D998" s="66"/>
    </row>
    <row r="999" spans="3:4" ht="12.75">
      <c r="C999" s="63"/>
      <c r="D999" s="66"/>
    </row>
    <row r="1000" spans="3:4" ht="12.75">
      <c r="C1000" s="63"/>
      <c r="D1000" s="66"/>
    </row>
    <row r="1001" spans="3:4" ht="12.75">
      <c r="C1001" s="63"/>
      <c r="D1001" s="66"/>
    </row>
    <row r="1002" spans="3:4" ht="12.75">
      <c r="C1002" s="63"/>
      <c r="D1002" s="66"/>
    </row>
    <row r="1003" spans="3:4" ht="12.75">
      <c r="C1003" s="63"/>
      <c r="D1003" s="66"/>
    </row>
    <row r="1004" spans="3:4" ht="12.75">
      <c r="C1004" s="63"/>
      <c r="D1004" s="66"/>
    </row>
    <row r="1005" spans="3:4" ht="12.75">
      <c r="C1005" s="63"/>
      <c r="D1005" s="66"/>
    </row>
    <row r="1006" spans="3:4" ht="12.75">
      <c r="C1006" s="63"/>
      <c r="D1006" s="66"/>
    </row>
    <row r="1007" spans="3:4" ht="12.75">
      <c r="C1007" s="63"/>
      <c r="D1007" s="66"/>
    </row>
    <row r="1008" spans="3:4" ht="12.75">
      <c r="C1008" s="63"/>
      <c r="D1008" s="66"/>
    </row>
    <row r="1009" spans="3:4" ht="12.75">
      <c r="C1009" s="63"/>
      <c r="D1009" s="66"/>
    </row>
    <row r="1010" spans="3:4" ht="12.75">
      <c r="C1010" s="63"/>
      <c r="D1010" s="66"/>
    </row>
    <row r="1011" spans="3:4" ht="12.75">
      <c r="C1011" s="63"/>
      <c r="D1011" s="66"/>
    </row>
    <row r="1012" spans="3:4" ht="12.75">
      <c r="C1012" s="63"/>
      <c r="D1012" s="66"/>
    </row>
    <row r="1013" spans="3:4" ht="12.75">
      <c r="C1013" s="63"/>
      <c r="D1013" s="66"/>
    </row>
    <row r="1014" spans="3:4" ht="12.75">
      <c r="C1014" s="63"/>
      <c r="D1014" s="66"/>
    </row>
    <row r="1015" spans="3:4" ht="12.75">
      <c r="C1015" s="63"/>
      <c r="D1015" s="66"/>
    </row>
    <row r="1016" spans="3:4" ht="12.75">
      <c r="C1016" s="63"/>
      <c r="D1016" s="66"/>
    </row>
    <row r="1017" spans="3:4" ht="12.75">
      <c r="C1017" s="63"/>
      <c r="D1017" s="66"/>
    </row>
    <row r="1018" spans="3:4" ht="12.75">
      <c r="C1018" s="63"/>
      <c r="D1018" s="66"/>
    </row>
    <row r="1019" spans="3:4" ht="12.75">
      <c r="C1019" s="63"/>
      <c r="D1019" s="66"/>
    </row>
    <row r="1020" spans="3:4" ht="12.75">
      <c r="C1020" s="63"/>
      <c r="D1020" s="66"/>
    </row>
    <row r="1021" spans="3:4" ht="12.75">
      <c r="C1021" s="63"/>
      <c r="D1021" s="66"/>
    </row>
    <row r="1022" spans="3:4" ht="12.75">
      <c r="C1022" s="63"/>
      <c r="D1022" s="66"/>
    </row>
    <row r="1023" spans="3:4" ht="12.75">
      <c r="C1023" s="63"/>
      <c r="D1023" s="66"/>
    </row>
    <row r="1024" spans="3:4" ht="12.75">
      <c r="C1024" s="63"/>
      <c r="D1024" s="66"/>
    </row>
    <row r="1025" spans="3:4" ht="12.75">
      <c r="C1025" s="63"/>
      <c r="D1025" s="66"/>
    </row>
    <row r="1026" spans="3:4" ht="12.75">
      <c r="C1026" s="63"/>
      <c r="D1026" s="66"/>
    </row>
    <row r="1027" spans="3:4" ht="12.75">
      <c r="C1027" s="63"/>
      <c r="D1027" s="66"/>
    </row>
    <row r="1028" spans="3:4" ht="12.75">
      <c r="C1028" s="63"/>
      <c r="D1028" s="66"/>
    </row>
    <row r="1029" spans="3:4" ht="12.75">
      <c r="C1029" s="63"/>
      <c r="D1029" s="66"/>
    </row>
    <row r="1030" spans="3:4" ht="12.75">
      <c r="C1030" s="63"/>
      <c r="D1030" s="66"/>
    </row>
    <row r="1031" spans="3:4" ht="12.75">
      <c r="C1031" s="63"/>
      <c r="D1031" s="66"/>
    </row>
    <row r="1032" spans="3:4" ht="12.75">
      <c r="C1032" s="63"/>
      <c r="D1032" s="66"/>
    </row>
    <row r="1033" spans="3:4" ht="12.75">
      <c r="C1033" s="63"/>
      <c r="D1033" s="66"/>
    </row>
    <row r="1034" spans="3:4" ht="12.75">
      <c r="C1034" s="63"/>
      <c r="D1034" s="66"/>
    </row>
    <row r="1035" spans="3:4" ht="12.75">
      <c r="C1035" s="63"/>
      <c r="D1035" s="66"/>
    </row>
    <row r="1036" spans="3:4" ht="12.75">
      <c r="C1036" s="63"/>
      <c r="D1036" s="66"/>
    </row>
    <row r="1037" spans="3:4" ht="12.75">
      <c r="C1037" s="63"/>
      <c r="D1037" s="66"/>
    </row>
    <row r="1038" spans="3:4" ht="12.75">
      <c r="C1038" s="63"/>
      <c r="D1038" s="66"/>
    </row>
    <row r="1039" spans="3:4" ht="12.75">
      <c r="C1039" s="63"/>
      <c r="D1039" s="66"/>
    </row>
    <row r="1040" spans="3:4" ht="12.75">
      <c r="C1040" s="63"/>
      <c r="D1040" s="66"/>
    </row>
    <row r="1041" spans="3:4" ht="12.75">
      <c r="C1041" s="63"/>
      <c r="D1041" s="66"/>
    </row>
    <row r="1042" spans="3:4" ht="12.75">
      <c r="C1042" s="63"/>
      <c r="D1042" s="66"/>
    </row>
    <row r="1043" spans="3:4" ht="12.75">
      <c r="C1043" s="63"/>
      <c r="D1043" s="66"/>
    </row>
    <row r="1044" spans="3:4" ht="12.75">
      <c r="C1044" s="63"/>
      <c r="D1044" s="66"/>
    </row>
    <row r="1045" spans="3:4" ht="12.75">
      <c r="C1045" s="63"/>
      <c r="D1045" s="66"/>
    </row>
    <row r="1046" spans="3:4" ht="12.75">
      <c r="C1046" s="63"/>
      <c r="D1046" s="66"/>
    </row>
    <row r="1047" spans="3:4" ht="12.75">
      <c r="C1047" s="63"/>
      <c r="D1047" s="66"/>
    </row>
    <row r="1048" spans="3:4" ht="12.75">
      <c r="C1048" s="63"/>
      <c r="D1048" s="66"/>
    </row>
    <row r="1049" spans="3:4" ht="12.75">
      <c r="C1049" s="63"/>
      <c r="D1049" s="66"/>
    </row>
    <row r="1050" spans="3:4" ht="12.75">
      <c r="C1050" s="63"/>
      <c r="D1050" s="66"/>
    </row>
    <row r="1051" spans="3:4" ht="12.75">
      <c r="C1051" s="63"/>
      <c r="D1051" s="66"/>
    </row>
    <row r="1052" spans="3:4" ht="12.75">
      <c r="C1052" s="63"/>
      <c r="D1052" s="66"/>
    </row>
    <row r="1053" spans="3:4" ht="12.75">
      <c r="C1053" s="63"/>
      <c r="D1053" s="66"/>
    </row>
    <row r="1054" spans="3:4" ht="12.75">
      <c r="C1054" s="63"/>
      <c r="D1054" s="66"/>
    </row>
    <row r="1055" spans="3:4" ht="12.75">
      <c r="C1055" s="63"/>
      <c r="D1055" s="66"/>
    </row>
    <row r="1056" spans="3:4" ht="12.75">
      <c r="C1056" s="63"/>
      <c r="D1056" s="66"/>
    </row>
    <row r="1057" spans="3:4" ht="12.75">
      <c r="C1057" s="63"/>
      <c r="D1057" s="66"/>
    </row>
    <row r="1058" spans="3:4" ht="12.75">
      <c r="C1058" s="63"/>
      <c r="D1058" s="66"/>
    </row>
    <row r="1059" spans="3:4" ht="12.75">
      <c r="C1059" s="63"/>
      <c r="D1059" s="66"/>
    </row>
    <row r="1060" spans="3:4" ht="12.75">
      <c r="C1060" s="63"/>
      <c r="D1060" s="66"/>
    </row>
    <row r="1061" spans="3:4" ht="12.75">
      <c r="C1061" s="63"/>
      <c r="D1061" s="66"/>
    </row>
    <row r="1062" spans="3:4" ht="12.75">
      <c r="C1062" s="63"/>
      <c r="D1062" s="66"/>
    </row>
    <row r="1063" spans="3:4" ht="12.75">
      <c r="C1063" s="63"/>
      <c r="D1063" s="66"/>
    </row>
    <row r="1064" spans="3:4" ht="12.75">
      <c r="C1064" s="63"/>
      <c r="D1064" s="66"/>
    </row>
    <row r="1065" spans="3:4" ht="12.75">
      <c r="C1065" s="63"/>
      <c r="D1065" s="66"/>
    </row>
    <row r="1066" spans="3:4" ht="12.75">
      <c r="C1066" s="63"/>
      <c r="D1066" s="66"/>
    </row>
    <row r="1067" spans="3:4" ht="12.75">
      <c r="C1067" s="63"/>
      <c r="D1067" s="66"/>
    </row>
    <row r="1068" spans="3:4" ht="12.75">
      <c r="C1068" s="63"/>
      <c r="D1068" s="66"/>
    </row>
    <row r="1069" spans="3:4" ht="12.75">
      <c r="C1069" s="63"/>
      <c r="D1069" s="66"/>
    </row>
    <row r="1070" spans="3:4" ht="12.75">
      <c r="C1070" s="63"/>
      <c r="D1070" s="66"/>
    </row>
    <row r="1071" spans="3:4" ht="12.75">
      <c r="C1071" s="63"/>
      <c r="D1071" s="66"/>
    </row>
    <row r="1072" spans="3:4" ht="12.75">
      <c r="C1072" s="63"/>
      <c r="D1072" s="66"/>
    </row>
    <row r="1073" spans="3:4" ht="12.75">
      <c r="C1073" s="63"/>
      <c r="D1073" s="66"/>
    </row>
    <row r="1074" spans="3:4" ht="12.75">
      <c r="C1074" s="63"/>
      <c r="D1074" s="66"/>
    </row>
    <row r="1075" spans="3:4" ht="12.75">
      <c r="C1075" s="63"/>
      <c r="D1075" s="66"/>
    </row>
    <row r="1076" spans="3:4" ht="12.75">
      <c r="C1076" s="63"/>
      <c r="D1076" s="66"/>
    </row>
    <row r="1077" spans="3:4" ht="12.75">
      <c r="C1077" s="63"/>
      <c r="D1077" s="66"/>
    </row>
    <row r="1078" spans="3:4" ht="12.75">
      <c r="C1078" s="63"/>
      <c r="D1078" s="66"/>
    </row>
    <row r="1079" spans="3:4" ht="12.75">
      <c r="C1079" s="63"/>
      <c r="D1079" s="66"/>
    </row>
    <row r="1080" spans="3:4" ht="12.75">
      <c r="C1080" s="63"/>
      <c r="D1080" s="66"/>
    </row>
    <row r="1081" spans="3:4" ht="12.75">
      <c r="C1081" s="63"/>
      <c r="D1081" s="66"/>
    </row>
    <row r="1082" spans="3:4" ht="12.75">
      <c r="C1082" s="63"/>
      <c r="D1082" s="66"/>
    </row>
    <row r="1083" spans="3:4" ht="12.75">
      <c r="C1083" s="63"/>
      <c r="D1083" s="66"/>
    </row>
    <row r="1084" spans="3:4" ht="12.75">
      <c r="C1084" s="63"/>
      <c r="D1084" s="66"/>
    </row>
    <row r="1085" spans="3:4" ht="12.75">
      <c r="C1085" s="63"/>
      <c r="D1085" s="66"/>
    </row>
    <row r="1086" spans="3:4" ht="12.75">
      <c r="C1086" s="63"/>
      <c r="D1086" s="66"/>
    </row>
    <row r="1087" spans="3:4" ht="12.75">
      <c r="C1087" s="63"/>
      <c r="D1087" s="66"/>
    </row>
    <row r="1088" spans="3:4" ht="12.75">
      <c r="C1088" s="63"/>
      <c r="D1088" s="66"/>
    </row>
    <row r="1089" spans="3:4" ht="12.75">
      <c r="C1089" s="63"/>
      <c r="D1089" s="66"/>
    </row>
    <row r="1090" spans="3:4" ht="12.75">
      <c r="C1090" s="63"/>
      <c r="D1090" s="66"/>
    </row>
    <row r="1091" spans="3:4" ht="12.75">
      <c r="C1091" s="63"/>
      <c r="D1091" s="66"/>
    </row>
    <row r="1092" spans="3:4" ht="12.75">
      <c r="C1092" s="63"/>
      <c r="D1092" s="66"/>
    </row>
    <row r="1093" spans="3:4" ht="12.75">
      <c r="C1093" s="63"/>
      <c r="D1093" s="66"/>
    </row>
    <row r="1094" spans="3:4" ht="12.75">
      <c r="C1094" s="63"/>
      <c r="D1094" s="66"/>
    </row>
    <row r="1095" spans="3:4" ht="12.75">
      <c r="C1095" s="63"/>
      <c r="D1095" s="66"/>
    </row>
    <row r="1096" spans="3:4" ht="12.75">
      <c r="C1096" s="63"/>
      <c r="D1096" s="66"/>
    </row>
    <row r="1097" spans="3:4" ht="12.75">
      <c r="C1097" s="63"/>
      <c r="D1097" s="66"/>
    </row>
    <row r="1098" spans="3:4" ht="12.75">
      <c r="C1098" s="63"/>
      <c r="D1098" s="66"/>
    </row>
    <row r="1099" spans="3:4" ht="12.75">
      <c r="C1099" s="63"/>
      <c r="D1099" s="66"/>
    </row>
    <row r="1100" spans="3:4" ht="12.75">
      <c r="C1100" s="63"/>
      <c r="D1100" s="66"/>
    </row>
    <row r="1101" spans="3:4" ht="12.75">
      <c r="C1101" s="63"/>
      <c r="D1101" s="66"/>
    </row>
    <row r="1102" spans="3:4" ht="12.75">
      <c r="C1102" s="63"/>
      <c r="D1102" s="66"/>
    </row>
    <row r="1103" spans="3:4" ht="12.75">
      <c r="C1103" s="63"/>
      <c r="D1103" s="66"/>
    </row>
    <row r="1104" spans="3:4" ht="12.75">
      <c r="C1104" s="63"/>
      <c r="D1104" s="66"/>
    </row>
    <row r="1105" spans="3:4" ht="12.75">
      <c r="C1105" s="63"/>
      <c r="D1105" s="66"/>
    </row>
    <row r="1106" spans="3:4" ht="12.75">
      <c r="C1106" s="63"/>
      <c r="D1106" s="66"/>
    </row>
    <row r="1107" spans="3:4" ht="12.75">
      <c r="C1107" s="63"/>
      <c r="D1107" s="66"/>
    </row>
    <row r="1108" spans="3:4" ht="12.75">
      <c r="C1108" s="63"/>
      <c r="D1108" s="66"/>
    </row>
    <row r="1109" spans="3:4" ht="12.75">
      <c r="C1109" s="62"/>
      <c r="D1109" s="66"/>
    </row>
    <row r="1110" spans="3:4" ht="12.75">
      <c r="C1110" s="62"/>
      <c r="D1110" s="66"/>
    </row>
    <row r="1111" spans="3:4" ht="12.75">
      <c r="C1111" s="62"/>
      <c r="D1111" s="66"/>
    </row>
    <row r="1112" spans="3:4" ht="12.75">
      <c r="C1112" s="62"/>
      <c r="D1112" s="66"/>
    </row>
    <row r="1113" spans="3:4" ht="12.75">
      <c r="C1113" s="62"/>
      <c r="D1113" s="66"/>
    </row>
    <row r="1114" spans="3:4" ht="12.75">
      <c r="C1114" s="62"/>
      <c r="D1114" s="66"/>
    </row>
    <row r="1115" spans="3:4" ht="12.75">
      <c r="C1115" s="62"/>
      <c r="D1115" s="66"/>
    </row>
    <row r="1116" spans="3:4" ht="12.75">
      <c r="C1116" s="62"/>
      <c r="D1116" s="66"/>
    </row>
    <row r="1117" spans="3:4" ht="12.75">
      <c r="C1117" s="62"/>
      <c r="D1117" s="66"/>
    </row>
    <row r="1118" spans="3:4" ht="12.75">
      <c r="C1118" s="62"/>
      <c r="D1118" s="66"/>
    </row>
    <row r="1119" spans="3:4" ht="12.75">
      <c r="C1119" s="62"/>
      <c r="D1119" s="66"/>
    </row>
    <row r="1120" spans="3:4" ht="12.75">
      <c r="C1120" s="62"/>
      <c r="D1120" s="66"/>
    </row>
    <row r="1121" spans="3:4" ht="12.75">
      <c r="C1121" s="62"/>
      <c r="D1121" s="66"/>
    </row>
    <row r="1122" spans="3:4" ht="12.75">
      <c r="C1122" s="62"/>
      <c r="D1122" s="66"/>
    </row>
    <row r="1123" spans="3:4" ht="12.75">
      <c r="C1123" s="62"/>
      <c r="D1123" s="66"/>
    </row>
    <row r="1124" spans="3:4" ht="12.75">
      <c r="C1124" s="62"/>
      <c r="D1124" s="66"/>
    </row>
    <row r="1125" spans="3:4" ht="12.75">
      <c r="C1125" s="62"/>
      <c r="D1125" s="66"/>
    </row>
    <row r="1126" spans="3:4" ht="12.75">
      <c r="C1126" s="62"/>
      <c r="D1126" s="66"/>
    </row>
    <row r="1127" spans="3:4" ht="12.75">
      <c r="C1127" s="62"/>
      <c r="D1127" s="66"/>
    </row>
    <row r="1128" spans="3:4" ht="12.75">
      <c r="C1128" s="62"/>
      <c r="D1128" s="66"/>
    </row>
    <row r="1129" spans="3:4" ht="12.75">
      <c r="C1129" s="62"/>
      <c r="D1129" s="66"/>
    </row>
    <row r="1130" spans="3:4" ht="12.75">
      <c r="C1130" s="62"/>
      <c r="D1130" s="66"/>
    </row>
    <row r="1131" spans="3:4" ht="12.75">
      <c r="C1131" s="62"/>
      <c r="D1131" s="66"/>
    </row>
    <row r="1132" spans="3:4" ht="12.75">
      <c r="C1132" s="62"/>
      <c r="D1132" s="66"/>
    </row>
    <row r="1133" spans="3:4" ht="12.75">
      <c r="C1133" s="62"/>
      <c r="D1133" s="66"/>
    </row>
  </sheetData>
  <mergeCells count="20">
    <mergeCell ref="A1:A4"/>
    <mergeCell ref="G1:H1"/>
    <mergeCell ref="H3:H4"/>
    <mergeCell ref="G2:G4"/>
    <mergeCell ref="B1:B4"/>
    <mergeCell ref="C1:C4"/>
    <mergeCell ref="D1:D4"/>
    <mergeCell ref="F1:F4"/>
    <mergeCell ref="E1:E4"/>
    <mergeCell ref="I1:I4"/>
    <mergeCell ref="M1:M4"/>
    <mergeCell ref="J1:K1"/>
    <mergeCell ref="J2:J4"/>
    <mergeCell ref="K3:K4"/>
    <mergeCell ref="L1:L4"/>
    <mergeCell ref="B568:C568"/>
    <mergeCell ref="B564:C564"/>
    <mergeCell ref="B565:C565"/>
    <mergeCell ref="B566:C566"/>
    <mergeCell ref="B567:C567"/>
  </mergeCells>
  <printOptions gridLines="1" horizontalCentered="1"/>
  <pageMargins left="0.1968503937007874" right="0.1968503937007874" top="0.79" bottom="0.7480314960629921" header="0.5118110236220472" footer="0.5118110236220472"/>
  <pageSetup horizontalDpi="300" verticalDpi="300" orientation="landscape" paperSize="9" scale="85" r:id="rId1"/>
  <headerFooter alignWithMargins="0">
    <oddHeader>&amp;C&amp;"Arial CE,Pogrubiony"&amp;12Wykonanie wydatków budżetu miasta Opola w 2003 roku&amp;RZałącznik Nr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2004-05-04T08:02:56Z</cp:lastPrinted>
  <dcterms:created xsi:type="dcterms:W3CDTF">2000-11-14T12:10:39Z</dcterms:created>
  <dcterms:modified xsi:type="dcterms:W3CDTF">2004-05-04T08:03:06Z</dcterms:modified>
  <cp:category/>
  <cp:version/>
  <cp:contentType/>
  <cp:contentStatus/>
</cp:coreProperties>
</file>